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01.1 - Sanace a stavebn..." sheetId="2" r:id="rId2"/>
    <sheet name="SO01.2 - Úprava potrubníc..." sheetId="3" r:id="rId3"/>
    <sheet name="VRN1 - Vedlejší rozpočtov..." sheetId="4" r:id="rId4"/>
    <sheet name="ON1 - Ostatní náklady - SO01" sheetId="5" r:id="rId5"/>
    <sheet name="SO02.1 - Elektrotechnická..." sheetId="6" r:id="rId6"/>
    <sheet name="SO02.2 - Stavební část" sheetId="7" r:id="rId7"/>
    <sheet name="VRN2 - Vedlejší rozpočtov..." sheetId="8" r:id="rId8"/>
    <sheet name="ON2 - Ostatní náklady - SO02" sheetId="9" r:id="rId9"/>
    <sheet name="Seznam figur" sheetId="10" r:id="rId10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'SO01.1 - Sanace a stavebn...'!$C$130:$K$642</definedName>
    <definedName name="_xlnm.Print_Area" localSheetId="1">'SO01.1 - Sanace a stavebn...'!$C$82:$J$110,'SO01.1 - Sanace a stavebn...'!$C$116:$K$642</definedName>
    <definedName name="_xlnm.Print_Titles" localSheetId="1">'SO01.1 - Sanace a stavebn...'!$130:$130</definedName>
    <definedName name="_xlnm._FilterDatabase" localSheetId="2" hidden="1">'SO01.2 - Úprava potrubníc...'!$C$147:$K$1171</definedName>
    <definedName name="_xlnm.Print_Area" localSheetId="2">'SO01.2 - Úprava potrubníc...'!$C$82:$J$127,'SO01.2 - Úprava potrubníc...'!$C$133:$K$1171</definedName>
    <definedName name="_xlnm.Print_Titles" localSheetId="2">'SO01.2 - Úprava potrubníc...'!$147:$147</definedName>
    <definedName name="_xlnm._FilterDatabase" localSheetId="3" hidden="1">'VRN1 - Vedlejší rozpočtov...'!$C$123:$K$131</definedName>
    <definedName name="_xlnm.Print_Area" localSheetId="3">'VRN1 - Vedlejší rozpočtov...'!$C$82:$J$103,'VRN1 - Vedlejší rozpočtov...'!$C$109:$K$131</definedName>
    <definedName name="_xlnm.Print_Titles" localSheetId="3">'VRN1 - Vedlejší rozpočtov...'!$123:$123</definedName>
    <definedName name="_xlnm._FilterDatabase" localSheetId="4" hidden="1">'ON1 - Ostatní náklady - SO01'!$C$123:$K$139</definedName>
    <definedName name="_xlnm.Print_Area" localSheetId="4">'ON1 - Ostatní náklady - SO01'!$C$82:$J$103,'ON1 - Ostatní náklady - SO01'!$C$109:$K$139</definedName>
    <definedName name="_xlnm.Print_Titles" localSheetId="4">'ON1 - Ostatní náklady - SO01'!$123:$123</definedName>
    <definedName name="_xlnm._FilterDatabase" localSheetId="5" hidden="1">'SO02.1 - Elektrotechnická...'!$C$121:$K$258</definedName>
    <definedName name="_xlnm.Print_Area" localSheetId="5">'SO02.1 - Elektrotechnická...'!$C$82:$J$101,'SO02.1 - Elektrotechnická...'!$C$107:$K$258</definedName>
    <definedName name="_xlnm.Print_Titles" localSheetId="5">'SO02.1 - Elektrotechnická...'!$121:$121</definedName>
    <definedName name="_xlnm._FilterDatabase" localSheetId="6" hidden="1">'SO02.2 - Stavební část'!$C$121:$K$215</definedName>
    <definedName name="_xlnm.Print_Area" localSheetId="6">'SO02.2 - Stavební část'!$C$82:$J$101,'SO02.2 - Stavební část'!$C$107:$K$215</definedName>
    <definedName name="_xlnm.Print_Titles" localSheetId="6">'SO02.2 - Stavební část'!$121:$121</definedName>
    <definedName name="_xlnm._FilterDatabase" localSheetId="7" hidden="1">'VRN2 - Vedlejší rozpočtov...'!$C$123:$K$131</definedName>
    <definedName name="_xlnm.Print_Area" localSheetId="7">'VRN2 - Vedlejší rozpočtov...'!$C$82:$J$103,'VRN2 - Vedlejší rozpočtov...'!$C$109:$K$131</definedName>
    <definedName name="_xlnm.Print_Titles" localSheetId="7">'VRN2 - Vedlejší rozpočtov...'!$123:$123</definedName>
    <definedName name="_xlnm._FilterDatabase" localSheetId="8" hidden="1">'ON2 - Ostatní náklady - SO02'!$C$121:$K$129</definedName>
    <definedName name="_xlnm.Print_Area" localSheetId="8">'ON2 - Ostatní náklady - SO02'!$C$82:$J$101,'ON2 - Ostatní náklady - SO02'!$C$107:$K$129</definedName>
    <definedName name="_xlnm.Print_Titles" localSheetId="8">'ON2 - Ostatní náklady - SO02'!$121:$121</definedName>
    <definedName name="_xlnm.Print_Area" localSheetId="9">'Seznam figur'!$C$4:$G$183</definedName>
    <definedName name="_xlnm.Print_Titles" localSheetId="9">'Seznam figur'!$9:$9</definedName>
  </definedNames>
  <calcPr/>
</workbook>
</file>

<file path=xl/calcChain.xml><?xml version="1.0" encoding="utf-8"?>
<calcChain xmlns="http://schemas.openxmlformats.org/spreadsheetml/2006/main">
  <c i="10" l="1" r="D7"/>
  <c i="9" r="J39"/>
  <c r="J38"/>
  <c i="1" r="AY104"/>
  <c i="9" r="J37"/>
  <c i="1" r="AX104"/>
  <c i="9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8"/>
  <c r="F118"/>
  <c r="F116"/>
  <c r="E114"/>
  <c r="J93"/>
  <c r="F93"/>
  <c r="F91"/>
  <c r="E89"/>
  <c r="J26"/>
  <c r="E26"/>
  <c r="J119"/>
  <c r="J25"/>
  <c r="J20"/>
  <c r="E20"/>
  <c r="F119"/>
  <c r="J19"/>
  <c r="J14"/>
  <c r="J91"/>
  <c r="E7"/>
  <c r="E110"/>
  <c i="8" r="J39"/>
  <c r="J38"/>
  <c i="1" r="AY103"/>
  <c i="8" r="J37"/>
  <c i="1" r="AX103"/>
  <c i="8" r="BI131"/>
  <c r="BH131"/>
  <c r="BG131"/>
  <c r="BF131"/>
  <c r="T131"/>
  <c r="T130"/>
  <c r="R131"/>
  <c r="R130"/>
  <c r="P131"/>
  <c r="P130"/>
  <c r="BI129"/>
  <c r="BH129"/>
  <c r="BG129"/>
  <c r="BF129"/>
  <c r="T129"/>
  <c r="T128"/>
  <c r="R129"/>
  <c r="R128"/>
  <c r="P129"/>
  <c r="P128"/>
  <c r="BI127"/>
  <c r="BH127"/>
  <c r="BG127"/>
  <c r="BF127"/>
  <c r="T127"/>
  <c r="T126"/>
  <c r="T125"/>
  <c r="T124"/>
  <c r="R127"/>
  <c r="R126"/>
  <c r="R125"/>
  <c r="R124"/>
  <c r="P127"/>
  <c r="P126"/>
  <c r="P125"/>
  <c r="P124"/>
  <c i="1" r="AU103"/>
  <c i="8" r="J120"/>
  <c r="F120"/>
  <c r="F118"/>
  <c r="E116"/>
  <c r="J93"/>
  <c r="F93"/>
  <c r="F91"/>
  <c r="E89"/>
  <c r="J26"/>
  <c r="E26"/>
  <c r="J121"/>
  <c r="J25"/>
  <c r="J20"/>
  <c r="E20"/>
  <c r="F94"/>
  <c r="J19"/>
  <c r="J14"/>
  <c r="J91"/>
  <c r="E7"/>
  <c r="E85"/>
  <c i="7" r="J39"/>
  <c r="J38"/>
  <c i="1" r="AY102"/>
  <c i="7" r="J37"/>
  <c i="1" r="AX102"/>
  <c i="7"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8"/>
  <c r="F118"/>
  <c r="F116"/>
  <c r="E114"/>
  <c r="J93"/>
  <c r="F93"/>
  <c r="F91"/>
  <c r="E89"/>
  <c r="J26"/>
  <c r="E26"/>
  <c r="J119"/>
  <c r="J25"/>
  <c r="J20"/>
  <c r="E20"/>
  <c r="F119"/>
  <c r="J19"/>
  <c r="J14"/>
  <c r="J116"/>
  <c r="E7"/>
  <c r="E110"/>
  <c i="6" r="J39"/>
  <c r="J38"/>
  <c i="1" r="AY101"/>
  <c i="6" r="J37"/>
  <c i="1" r="AX101"/>
  <c i="6"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8"/>
  <c r="F118"/>
  <c r="F116"/>
  <c r="E114"/>
  <c r="J93"/>
  <c r="F93"/>
  <c r="F91"/>
  <c r="E89"/>
  <c r="J26"/>
  <c r="E26"/>
  <c r="J94"/>
  <c r="J25"/>
  <c r="J20"/>
  <c r="E20"/>
  <c r="F94"/>
  <c r="J19"/>
  <c r="J14"/>
  <c r="J91"/>
  <c r="E7"/>
  <c r="E110"/>
  <c i="5" r="J39"/>
  <c r="J38"/>
  <c i="1" r="AY99"/>
  <c i="5" r="J37"/>
  <c i="1" r="AX99"/>
  <c i="5"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121"/>
  <c r="J19"/>
  <c r="J14"/>
  <c r="J118"/>
  <c r="E7"/>
  <c r="E112"/>
  <c i="4" r="J39"/>
  <c r="J38"/>
  <c i="1" r="AY98"/>
  <c i="4" r="J37"/>
  <c i="1" r="AX98"/>
  <c i="4" r="BI131"/>
  <c r="BH131"/>
  <c r="BG131"/>
  <c r="BF131"/>
  <c r="T131"/>
  <c r="T130"/>
  <c r="R131"/>
  <c r="R130"/>
  <c r="P131"/>
  <c r="P130"/>
  <c r="BI129"/>
  <c r="BH129"/>
  <c r="BG129"/>
  <c r="BF129"/>
  <c r="T129"/>
  <c r="T128"/>
  <c r="R129"/>
  <c r="R128"/>
  <c r="P129"/>
  <c r="P128"/>
  <c r="BI127"/>
  <c r="BH127"/>
  <c r="BG127"/>
  <c r="BF127"/>
  <c r="T127"/>
  <c r="T126"/>
  <c r="T125"/>
  <c r="T124"/>
  <c r="R127"/>
  <c r="R126"/>
  <c r="R125"/>
  <c r="R124"/>
  <c r="P127"/>
  <c r="P126"/>
  <c r="P125"/>
  <c r="P124"/>
  <c i="1" r="AU98"/>
  <c i="4" r="J121"/>
  <c r="J120"/>
  <c r="F120"/>
  <c r="F118"/>
  <c r="E116"/>
  <c r="J94"/>
  <c r="J93"/>
  <c r="F93"/>
  <c r="F91"/>
  <c r="E89"/>
  <c r="J20"/>
  <c r="E20"/>
  <c r="F121"/>
  <c r="J19"/>
  <c r="J14"/>
  <c r="J91"/>
  <c r="E7"/>
  <c r="E85"/>
  <c i="3" r="J39"/>
  <c r="J38"/>
  <c i="1" r="AY97"/>
  <c i="3" r="J37"/>
  <c i="1" r="AX97"/>
  <c i="3" r="BI1171"/>
  <c r="BH1171"/>
  <c r="BG1171"/>
  <c r="BF1171"/>
  <c r="T1171"/>
  <c r="R1171"/>
  <c r="P1171"/>
  <c r="BI1170"/>
  <c r="BH1170"/>
  <c r="BG1170"/>
  <c r="BF1170"/>
  <c r="T1170"/>
  <c r="R1170"/>
  <c r="P1170"/>
  <c r="BI1168"/>
  <c r="BH1168"/>
  <c r="BG1168"/>
  <c r="BF1168"/>
  <c r="T1168"/>
  <c r="R1168"/>
  <c r="P1168"/>
  <c r="BI1167"/>
  <c r="BH1167"/>
  <c r="BG1167"/>
  <c r="BF1167"/>
  <c r="T1167"/>
  <c r="R1167"/>
  <c r="P1167"/>
  <c r="BI1165"/>
  <c r="BH1165"/>
  <c r="BG1165"/>
  <c r="BF1165"/>
  <c r="T1165"/>
  <c r="R1165"/>
  <c r="P1165"/>
  <c r="BI1164"/>
  <c r="BH1164"/>
  <c r="BG1164"/>
  <c r="BF1164"/>
  <c r="T1164"/>
  <c r="R1164"/>
  <c r="P1164"/>
  <c r="BI1163"/>
  <c r="BH1163"/>
  <c r="BG1163"/>
  <c r="BF1163"/>
  <c r="T1163"/>
  <c r="R1163"/>
  <c r="P1163"/>
  <c r="BI1161"/>
  <c r="BH1161"/>
  <c r="BG1161"/>
  <c r="BF1161"/>
  <c r="T1161"/>
  <c r="R1161"/>
  <c r="P1161"/>
  <c r="BI1160"/>
  <c r="BH1160"/>
  <c r="BG1160"/>
  <c r="BF1160"/>
  <c r="T1160"/>
  <c r="R1160"/>
  <c r="P1160"/>
  <c r="BI1158"/>
  <c r="BH1158"/>
  <c r="BG1158"/>
  <c r="BF1158"/>
  <c r="T1158"/>
  <c r="R1158"/>
  <c r="P1158"/>
  <c r="BI1157"/>
  <c r="BH1157"/>
  <c r="BG1157"/>
  <c r="BF1157"/>
  <c r="T1157"/>
  <c r="R1157"/>
  <c r="P1157"/>
  <c r="BI1156"/>
  <c r="BH1156"/>
  <c r="BG1156"/>
  <c r="BF1156"/>
  <c r="T1156"/>
  <c r="R1156"/>
  <c r="P1156"/>
  <c r="BI1155"/>
  <c r="BH1155"/>
  <c r="BG1155"/>
  <c r="BF1155"/>
  <c r="T1155"/>
  <c r="R1155"/>
  <c r="P1155"/>
  <c r="BI1153"/>
  <c r="BH1153"/>
  <c r="BG1153"/>
  <c r="BF1153"/>
  <c r="T1153"/>
  <c r="R1153"/>
  <c r="P1153"/>
  <c r="BI1151"/>
  <c r="BH1151"/>
  <c r="BG1151"/>
  <c r="BF1151"/>
  <c r="T1151"/>
  <c r="R1151"/>
  <c r="P1151"/>
  <c r="BI1150"/>
  <c r="BH1150"/>
  <c r="BG1150"/>
  <c r="BF1150"/>
  <c r="T1150"/>
  <c r="R1150"/>
  <c r="P1150"/>
  <c r="BI1149"/>
  <c r="BH1149"/>
  <c r="BG1149"/>
  <c r="BF1149"/>
  <c r="T1149"/>
  <c r="R1149"/>
  <c r="P1149"/>
  <c r="BI1148"/>
  <c r="BH1148"/>
  <c r="BG1148"/>
  <c r="BF1148"/>
  <c r="T1148"/>
  <c r="R1148"/>
  <c r="P1148"/>
  <c r="BI1147"/>
  <c r="BH1147"/>
  <c r="BG1147"/>
  <c r="BF1147"/>
  <c r="T1147"/>
  <c r="R1147"/>
  <c r="P1147"/>
  <c r="BI1144"/>
  <c r="BH1144"/>
  <c r="BG1144"/>
  <c r="BF1144"/>
  <c r="T1144"/>
  <c r="R1144"/>
  <c r="P1144"/>
  <c r="BI1141"/>
  <c r="BH1141"/>
  <c r="BG1141"/>
  <c r="BF1141"/>
  <c r="T1141"/>
  <c r="R1141"/>
  <c r="P1141"/>
  <c r="BI1133"/>
  <c r="BH1133"/>
  <c r="BG1133"/>
  <c r="BF1133"/>
  <c r="T1133"/>
  <c r="R1133"/>
  <c r="P1133"/>
  <c r="BI1119"/>
  <c r="BH1119"/>
  <c r="BG1119"/>
  <c r="BF1119"/>
  <c r="T1119"/>
  <c r="R1119"/>
  <c r="P1119"/>
  <c r="BI1116"/>
  <c r="BH1116"/>
  <c r="BG1116"/>
  <c r="BF1116"/>
  <c r="T1116"/>
  <c r="R1116"/>
  <c r="P1116"/>
  <c r="BI1105"/>
  <c r="BH1105"/>
  <c r="BG1105"/>
  <c r="BF1105"/>
  <c r="T1105"/>
  <c r="R1105"/>
  <c r="P1105"/>
  <c r="BI1097"/>
  <c r="BH1097"/>
  <c r="BG1097"/>
  <c r="BF1097"/>
  <c r="T1097"/>
  <c r="R1097"/>
  <c r="P1097"/>
  <c r="BI1096"/>
  <c r="BH1096"/>
  <c r="BG1096"/>
  <c r="BF1096"/>
  <c r="T1096"/>
  <c r="R1096"/>
  <c r="P1096"/>
  <c r="BI1095"/>
  <c r="BH1095"/>
  <c r="BG1095"/>
  <c r="BF1095"/>
  <c r="T1095"/>
  <c r="R1095"/>
  <c r="P1095"/>
  <c r="BI1093"/>
  <c r="BH1093"/>
  <c r="BG1093"/>
  <c r="BF1093"/>
  <c r="T1093"/>
  <c r="R1093"/>
  <c r="P1093"/>
  <c r="BI1092"/>
  <c r="BH1092"/>
  <c r="BG1092"/>
  <c r="BF1092"/>
  <c r="T1092"/>
  <c r="R1092"/>
  <c r="P1092"/>
  <c r="BI1091"/>
  <c r="BH1091"/>
  <c r="BG1091"/>
  <c r="BF1091"/>
  <c r="T1091"/>
  <c r="R1091"/>
  <c r="P1091"/>
  <c r="BI1090"/>
  <c r="BH1090"/>
  <c r="BG1090"/>
  <c r="BF1090"/>
  <c r="T1090"/>
  <c r="R1090"/>
  <c r="P1090"/>
  <c r="BI1089"/>
  <c r="BH1089"/>
  <c r="BG1089"/>
  <c r="BF1089"/>
  <c r="T1089"/>
  <c r="R1089"/>
  <c r="P1089"/>
  <c r="BI1086"/>
  <c r="BH1086"/>
  <c r="BG1086"/>
  <c r="BF1086"/>
  <c r="T1086"/>
  <c r="R1086"/>
  <c r="P1086"/>
  <c r="BI1083"/>
  <c r="BH1083"/>
  <c r="BG1083"/>
  <c r="BF1083"/>
  <c r="T1083"/>
  <c r="R1083"/>
  <c r="P1083"/>
  <c r="BI1081"/>
  <c r="BH1081"/>
  <c r="BG1081"/>
  <c r="BF1081"/>
  <c r="T1081"/>
  <c r="R1081"/>
  <c r="P1081"/>
  <c r="BI1080"/>
  <c r="BH1080"/>
  <c r="BG1080"/>
  <c r="BF1080"/>
  <c r="T1080"/>
  <c r="R1080"/>
  <c r="P1080"/>
  <c r="BI1079"/>
  <c r="BH1079"/>
  <c r="BG1079"/>
  <c r="BF1079"/>
  <c r="T1079"/>
  <c r="R1079"/>
  <c r="P1079"/>
  <c r="BI1078"/>
  <c r="BH1078"/>
  <c r="BG1078"/>
  <c r="BF1078"/>
  <c r="T1078"/>
  <c r="R1078"/>
  <c r="P1078"/>
  <c r="BI1070"/>
  <c r="BH1070"/>
  <c r="BG1070"/>
  <c r="BF1070"/>
  <c r="T1070"/>
  <c r="R1070"/>
  <c r="P1070"/>
  <c r="BI1064"/>
  <c r="BH1064"/>
  <c r="BG1064"/>
  <c r="BF1064"/>
  <c r="T1064"/>
  <c r="R1064"/>
  <c r="P1064"/>
  <c r="BI1062"/>
  <c r="BH1062"/>
  <c r="BG1062"/>
  <c r="BF1062"/>
  <c r="T1062"/>
  <c r="R1062"/>
  <c r="P1062"/>
  <c r="BI1061"/>
  <c r="BH1061"/>
  <c r="BG1061"/>
  <c r="BF1061"/>
  <c r="T1061"/>
  <c r="R1061"/>
  <c r="P1061"/>
  <c r="BI1059"/>
  <c r="BH1059"/>
  <c r="BG1059"/>
  <c r="BF1059"/>
  <c r="T1059"/>
  <c r="R1059"/>
  <c r="P1059"/>
  <c r="BI1058"/>
  <c r="BH1058"/>
  <c r="BG1058"/>
  <c r="BF1058"/>
  <c r="T1058"/>
  <c r="R1058"/>
  <c r="P1058"/>
  <c r="BI1057"/>
  <c r="BH1057"/>
  <c r="BG1057"/>
  <c r="BF1057"/>
  <c r="T1057"/>
  <c r="R1057"/>
  <c r="P1057"/>
  <c r="BI1054"/>
  <c r="BH1054"/>
  <c r="BG1054"/>
  <c r="BF1054"/>
  <c r="T1054"/>
  <c r="R1054"/>
  <c r="P1054"/>
  <c r="BI1053"/>
  <c r="BH1053"/>
  <c r="BG1053"/>
  <c r="BF1053"/>
  <c r="T1053"/>
  <c r="R1053"/>
  <c r="P1053"/>
  <c r="BI1052"/>
  <c r="BH1052"/>
  <c r="BG1052"/>
  <c r="BF1052"/>
  <c r="T1052"/>
  <c r="R1052"/>
  <c r="P1052"/>
  <c r="BI1051"/>
  <c r="BH1051"/>
  <c r="BG1051"/>
  <c r="BF1051"/>
  <c r="T1051"/>
  <c r="R1051"/>
  <c r="P1051"/>
  <c r="BI1050"/>
  <c r="BH1050"/>
  <c r="BG1050"/>
  <c r="BF1050"/>
  <c r="T1050"/>
  <c r="R1050"/>
  <c r="P1050"/>
  <c r="BI1049"/>
  <c r="BH1049"/>
  <c r="BG1049"/>
  <c r="BF1049"/>
  <c r="T1049"/>
  <c r="R1049"/>
  <c r="P1049"/>
  <c r="BI1048"/>
  <c r="BH1048"/>
  <c r="BG1048"/>
  <c r="BF1048"/>
  <c r="T1048"/>
  <c r="R1048"/>
  <c r="P1048"/>
  <c r="BI1047"/>
  <c r="BH1047"/>
  <c r="BG1047"/>
  <c r="BF1047"/>
  <c r="T1047"/>
  <c r="R1047"/>
  <c r="P1047"/>
  <c r="BI1046"/>
  <c r="BH1046"/>
  <c r="BG1046"/>
  <c r="BF1046"/>
  <c r="T1046"/>
  <c r="R1046"/>
  <c r="P1046"/>
  <c r="BI1045"/>
  <c r="BH1045"/>
  <c r="BG1045"/>
  <c r="BF1045"/>
  <c r="T1045"/>
  <c r="R1045"/>
  <c r="P1045"/>
  <c r="BI1044"/>
  <c r="BH1044"/>
  <c r="BG1044"/>
  <c r="BF1044"/>
  <c r="T1044"/>
  <c r="R1044"/>
  <c r="P1044"/>
  <c r="BI1043"/>
  <c r="BH1043"/>
  <c r="BG1043"/>
  <c r="BF1043"/>
  <c r="T1043"/>
  <c r="R1043"/>
  <c r="P1043"/>
  <c r="BI1042"/>
  <c r="BH1042"/>
  <c r="BG1042"/>
  <c r="BF1042"/>
  <c r="T1042"/>
  <c r="R1042"/>
  <c r="P1042"/>
  <c r="BI1041"/>
  <c r="BH1041"/>
  <c r="BG1041"/>
  <c r="BF1041"/>
  <c r="T1041"/>
  <c r="R1041"/>
  <c r="P1041"/>
  <c r="BI1040"/>
  <c r="BH1040"/>
  <c r="BG1040"/>
  <c r="BF1040"/>
  <c r="T1040"/>
  <c r="R1040"/>
  <c r="P1040"/>
  <c r="BI1039"/>
  <c r="BH1039"/>
  <c r="BG1039"/>
  <c r="BF1039"/>
  <c r="T1039"/>
  <c r="R1039"/>
  <c r="P1039"/>
  <c r="BI1038"/>
  <c r="BH1038"/>
  <c r="BG1038"/>
  <c r="BF1038"/>
  <c r="T1038"/>
  <c r="R1038"/>
  <c r="P1038"/>
  <c r="BI1037"/>
  <c r="BH1037"/>
  <c r="BG1037"/>
  <c r="BF1037"/>
  <c r="T1037"/>
  <c r="R1037"/>
  <c r="P1037"/>
  <c r="BI1034"/>
  <c r="BH1034"/>
  <c r="BG1034"/>
  <c r="BF1034"/>
  <c r="T1034"/>
  <c r="R1034"/>
  <c r="P1034"/>
  <c r="BI1033"/>
  <c r="BH1033"/>
  <c r="BG1033"/>
  <c r="BF1033"/>
  <c r="T1033"/>
  <c r="R1033"/>
  <c r="P1033"/>
  <c r="BI1032"/>
  <c r="BH1032"/>
  <c r="BG1032"/>
  <c r="BF1032"/>
  <c r="T1032"/>
  <c r="R1032"/>
  <c r="P1032"/>
  <c r="BI1031"/>
  <c r="BH1031"/>
  <c r="BG1031"/>
  <c r="BF1031"/>
  <c r="T1031"/>
  <c r="R1031"/>
  <c r="P1031"/>
  <c r="BI1030"/>
  <c r="BH1030"/>
  <c r="BG1030"/>
  <c r="BF1030"/>
  <c r="T1030"/>
  <c r="R1030"/>
  <c r="P1030"/>
  <c r="BI1029"/>
  <c r="BH1029"/>
  <c r="BG1029"/>
  <c r="BF1029"/>
  <c r="T1029"/>
  <c r="R1029"/>
  <c r="P1029"/>
  <c r="BI1028"/>
  <c r="BH1028"/>
  <c r="BG1028"/>
  <c r="BF1028"/>
  <c r="T1028"/>
  <c r="R1028"/>
  <c r="P1028"/>
  <c r="BI1027"/>
  <c r="BH1027"/>
  <c r="BG1027"/>
  <c r="BF1027"/>
  <c r="T1027"/>
  <c r="R1027"/>
  <c r="P1027"/>
  <c r="BI1026"/>
  <c r="BH1026"/>
  <c r="BG1026"/>
  <c r="BF1026"/>
  <c r="T1026"/>
  <c r="R1026"/>
  <c r="P1026"/>
  <c r="BI1025"/>
  <c r="BH1025"/>
  <c r="BG1025"/>
  <c r="BF1025"/>
  <c r="T1025"/>
  <c r="R1025"/>
  <c r="P1025"/>
  <c r="BI1024"/>
  <c r="BH1024"/>
  <c r="BG1024"/>
  <c r="BF1024"/>
  <c r="T1024"/>
  <c r="R1024"/>
  <c r="P1024"/>
  <c r="BI1022"/>
  <c r="BH1022"/>
  <c r="BG1022"/>
  <c r="BF1022"/>
  <c r="T1022"/>
  <c r="R1022"/>
  <c r="P1022"/>
  <c r="BI1021"/>
  <c r="BH1021"/>
  <c r="BG1021"/>
  <c r="BF1021"/>
  <c r="T1021"/>
  <c r="R1021"/>
  <c r="P1021"/>
  <c r="BI1019"/>
  <c r="BH1019"/>
  <c r="BG1019"/>
  <c r="BF1019"/>
  <c r="T1019"/>
  <c r="R1019"/>
  <c r="P1019"/>
  <c r="BI1018"/>
  <c r="BH1018"/>
  <c r="BG1018"/>
  <c r="BF1018"/>
  <c r="T1018"/>
  <c r="R1018"/>
  <c r="P1018"/>
  <c r="BI1017"/>
  <c r="BH1017"/>
  <c r="BG1017"/>
  <c r="BF1017"/>
  <c r="T1017"/>
  <c r="R1017"/>
  <c r="P1017"/>
  <c r="BI1016"/>
  <c r="BH1016"/>
  <c r="BG1016"/>
  <c r="BF1016"/>
  <c r="T1016"/>
  <c r="R1016"/>
  <c r="P1016"/>
  <c r="BI1015"/>
  <c r="BH1015"/>
  <c r="BG1015"/>
  <c r="BF1015"/>
  <c r="T1015"/>
  <c r="R1015"/>
  <c r="P1015"/>
  <c r="BI1014"/>
  <c r="BH1014"/>
  <c r="BG1014"/>
  <c r="BF1014"/>
  <c r="T1014"/>
  <c r="R1014"/>
  <c r="P1014"/>
  <c r="BI1013"/>
  <c r="BH1013"/>
  <c r="BG1013"/>
  <c r="BF1013"/>
  <c r="T1013"/>
  <c r="R1013"/>
  <c r="P1013"/>
  <c r="BI1012"/>
  <c r="BH1012"/>
  <c r="BG1012"/>
  <c r="BF1012"/>
  <c r="T1012"/>
  <c r="R1012"/>
  <c r="P1012"/>
  <c r="BI1011"/>
  <c r="BH1011"/>
  <c r="BG1011"/>
  <c r="BF1011"/>
  <c r="T1011"/>
  <c r="R1011"/>
  <c r="P1011"/>
  <c r="BI1010"/>
  <c r="BH1010"/>
  <c r="BG1010"/>
  <c r="BF1010"/>
  <c r="T1010"/>
  <c r="R1010"/>
  <c r="P1010"/>
  <c r="BI1009"/>
  <c r="BH1009"/>
  <c r="BG1009"/>
  <c r="BF1009"/>
  <c r="T1009"/>
  <c r="R1009"/>
  <c r="P1009"/>
  <c r="BI1008"/>
  <c r="BH1008"/>
  <c r="BG1008"/>
  <c r="BF1008"/>
  <c r="T1008"/>
  <c r="R1008"/>
  <c r="P1008"/>
  <c r="BI1006"/>
  <c r="BH1006"/>
  <c r="BG1006"/>
  <c r="BF1006"/>
  <c r="T1006"/>
  <c r="R1006"/>
  <c r="P1006"/>
  <c r="BI1005"/>
  <c r="BH1005"/>
  <c r="BG1005"/>
  <c r="BF1005"/>
  <c r="T1005"/>
  <c r="R1005"/>
  <c r="P1005"/>
  <c r="BI1004"/>
  <c r="BH1004"/>
  <c r="BG1004"/>
  <c r="BF1004"/>
  <c r="T1004"/>
  <c r="R1004"/>
  <c r="P1004"/>
  <c r="BI1003"/>
  <c r="BH1003"/>
  <c r="BG1003"/>
  <c r="BF1003"/>
  <c r="T1003"/>
  <c r="R1003"/>
  <c r="P1003"/>
  <c r="BI1002"/>
  <c r="BH1002"/>
  <c r="BG1002"/>
  <c r="BF1002"/>
  <c r="T1002"/>
  <c r="R1002"/>
  <c r="P1002"/>
  <c r="BI1001"/>
  <c r="BH1001"/>
  <c r="BG1001"/>
  <c r="BF1001"/>
  <c r="T1001"/>
  <c r="R1001"/>
  <c r="P1001"/>
  <c r="BI995"/>
  <c r="BH995"/>
  <c r="BG995"/>
  <c r="BF995"/>
  <c r="T995"/>
  <c r="R995"/>
  <c r="P995"/>
  <c r="BI994"/>
  <c r="BH994"/>
  <c r="BG994"/>
  <c r="BF994"/>
  <c r="T994"/>
  <c r="R994"/>
  <c r="P994"/>
  <c r="BI993"/>
  <c r="BH993"/>
  <c r="BG993"/>
  <c r="BF993"/>
  <c r="T993"/>
  <c r="R993"/>
  <c r="P993"/>
  <c r="BI992"/>
  <c r="BH992"/>
  <c r="BG992"/>
  <c r="BF992"/>
  <c r="T992"/>
  <c r="R992"/>
  <c r="P992"/>
  <c r="BI991"/>
  <c r="BH991"/>
  <c r="BG991"/>
  <c r="BF991"/>
  <c r="T991"/>
  <c r="R991"/>
  <c r="P991"/>
  <c r="BI990"/>
  <c r="BH990"/>
  <c r="BG990"/>
  <c r="BF990"/>
  <c r="T990"/>
  <c r="R990"/>
  <c r="P990"/>
  <c r="BI989"/>
  <c r="BH989"/>
  <c r="BG989"/>
  <c r="BF989"/>
  <c r="T989"/>
  <c r="R989"/>
  <c r="P989"/>
  <c r="BI988"/>
  <c r="BH988"/>
  <c r="BG988"/>
  <c r="BF988"/>
  <c r="T988"/>
  <c r="R988"/>
  <c r="P988"/>
  <c r="BI987"/>
  <c r="BH987"/>
  <c r="BG987"/>
  <c r="BF987"/>
  <c r="T987"/>
  <c r="R987"/>
  <c r="P987"/>
  <c r="BI981"/>
  <c r="BH981"/>
  <c r="BG981"/>
  <c r="BF981"/>
  <c r="T981"/>
  <c r="R981"/>
  <c r="P981"/>
  <c r="BI980"/>
  <c r="BH980"/>
  <c r="BG980"/>
  <c r="BF980"/>
  <c r="T980"/>
  <c r="R980"/>
  <c r="P980"/>
  <c r="BI979"/>
  <c r="BH979"/>
  <c r="BG979"/>
  <c r="BF979"/>
  <c r="T979"/>
  <c r="R979"/>
  <c r="P979"/>
  <c r="BI978"/>
  <c r="BH978"/>
  <c r="BG978"/>
  <c r="BF978"/>
  <c r="T978"/>
  <c r="R978"/>
  <c r="P978"/>
  <c r="BI977"/>
  <c r="BH977"/>
  <c r="BG977"/>
  <c r="BF977"/>
  <c r="T977"/>
  <c r="R977"/>
  <c r="P977"/>
  <c r="BI976"/>
  <c r="BH976"/>
  <c r="BG976"/>
  <c r="BF976"/>
  <c r="T976"/>
  <c r="R976"/>
  <c r="P976"/>
  <c r="BI975"/>
  <c r="BH975"/>
  <c r="BG975"/>
  <c r="BF975"/>
  <c r="T975"/>
  <c r="R975"/>
  <c r="P975"/>
  <c r="BI971"/>
  <c r="BH971"/>
  <c r="BG971"/>
  <c r="BF971"/>
  <c r="T971"/>
  <c r="R971"/>
  <c r="P971"/>
  <c r="BI970"/>
  <c r="BH970"/>
  <c r="BG970"/>
  <c r="BF970"/>
  <c r="T970"/>
  <c r="R970"/>
  <c r="P970"/>
  <c r="BI969"/>
  <c r="BH969"/>
  <c r="BG969"/>
  <c r="BF969"/>
  <c r="T969"/>
  <c r="R969"/>
  <c r="P969"/>
  <c r="BI968"/>
  <c r="BH968"/>
  <c r="BG968"/>
  <c r="BF968"/>
  <c r="T968"/>
  <c r="R968"/>
  <c r="P968"/>
  <c r="BI967"/>
  <c r="BH967"/>
  <c r="BG967"/>
  <c r="BF967"/>
  <c r="T967"/>
  <c r="R967"/>
  <c r="P967"/>
  <c r="BI966"/>
  <c r="BH966"/>
  <c r="BG966"/>
  <c r="BF966"/>
  <c r="T966"/>
  <c r="R966"/>
  <c r="P966"/>
  <c r="BI965"/>
  <c r="BH965"/>
  <c r="BG965"/>
  <c r="BF965"/>
  <c r="T965"/>
  <c r="R965"/>
  <c r="P965"/>
  <c r="BI962"/>
  <c r="BH962"/>
  <c r="BG962"/>
  <c r="BF962"/>
  <c r="T962"/>
  <c r="R962"/>
  <c r="P962"/>
  <c r="BI959"/>
  <c r="BH959"/>
  <c r="BG959"/>
  <c r="BF959"/>
  <c r="T959"/>
  <c r="R959"/>
  <c r="P959"/>
  <c r="BI956"/>
  <c r="BH956"/>
  <c r="BG956"/>
  <c r="BF956"/>
  <c r="T956"/>
  <c r="R956"/>
  <c r="P956"/>
  <c r="BI954"/>
  <c r="BH954"/>
  <c r="BG954"/>
  <c r="BF954"/>
  <c r="T954"/>
  <c r="R954"/>
  <c r="P954"/>
  <c r="BI944"/>
  <c r="BH944"/>
  <c r="BG944"/>
  <c r="BF944"/>
  <c r="T944"/>
  <c r="R944"/>
  <c r="P944"/>
  <c r="BI942"/>
  <c r="BH942"/>
  <c r="BG942"/>
  <c r="BF942"/>
  <c r="T942"/>
  <c r="R942"/>
  <c r="P942"/>
  <c r="BI940"/>
  <c r="BH940"/>
  <c r="BG940"/>
  <c r="BF940"/>
  <c r="T940"/>
  <c r="R940"/>
  <c r="P940"/>
  <c r="BI938"/>
  <c r="BH938"/>
  <c r="BG938"/>
  <c r="BF938"/>
  <c r="T938"/>
  <c r="R938"/>
  <c r="P938"/>
  <c r="BI936"/>
  <c r="BH936"/>
  <c r="BG936"/>
  <c r="BF936"/>
  <c r="T936"/>
  <c r="R936"/>
  <c r="P936"/>
  <c r="BI923"/>
  <c r="BH923"/>
  <c r="BG923"/>
  <c r="BF923"/>
  <c r="T923"/>
  <c r="R923"/>
  <c r="P923"/>
  <c r="BI921"/>
  <c r="BH921"/>
  <c r="BG921"/>
  <c r="BF921"/>
  <c r="T921"/>
  <c r="R921"/>
  <c r="P921"/>
  <c r="BI920"/>
  <c r="BH920"/>
  <c r="BG920"/>
  <c r="BF920"/>
  <c r="T920"/>
  <c r="R920"/>
  <c r="P920"/>
  <c r="BI918"/>
  <c r="BH918"/>
  <c r="BG918"/>
  <c r="BF918"/>
  <c r="T918"/>
  <c r="R918"/>
  <c r="P918"/>
  <c r="BI917"/>
  <c r="BH917"/>
  <c r="BG917"/>
  <c r="BF917"/>
  <c r="T917"/>
  <c r="R917"/>
  <c r="P917"/>
  <c r="BI916"/>
  <c r="BH916"/>
  <c r="BG916"/>
  <c r="BF916"/>
  <c r="T916"/>
  <c r="R916"/>
  <c r="P916"/>
  <c r="BI915"/>
  <c r="BH915"/>
  <c r="BG915"/>
  <c r="BF915"/>
  <c r="T915"/>
  <c r="R915"/>
  <c r="P915"/>
  <c r="BI914"/>
  <c r="BH914"/>
  <c r="BG914"/>
  <c r="BF914"/>
  <c r="T914"/>
  <c r="R914"/>
  <c r="P914"/>
  <c r="BI912"/>
  <c r="BH912"/>
  <c r="BG912"/>
  <c r="BF912"/>
  <c r="T912"/>
  <c r="R912"/>
  <c r="P912"/>
  <c r="BI911"/>
  <c r="BH911"/>
  <c r="BG911"/>
  <c r="BF911"/>
  <c r="T911"/>
  <c r="R911"/>
  <c r="P911"/>
  <c r="BI872"/>
  <c r="BH872"/>
  <c r="BG872"/>
  <c r="BF872"/>
  <c r="T872"/>
  <c r="R872"/>
  <c r="P872"/>
  <c r="BI842"/>
  <c r="BH842"/>
  <c r="BG842"/>
  <c r="BF842"/>
  <c r="T842"/>
  <c r="R842"/>
  <c r="P842"/>
  <c r="BI840"/>
  <c r="BH840"/>
  <c r="BG840"/>
  <c r="BF840"/>
  <c r="T840"/>
  <c r="R840"/>
  <c r="P840"/>
  <c r="BI838"/>
  <c r="BH838"/>
  <c r="BG838"/>
  <c r="BF838"/>
  <c r="T838"/>
  <c r="R838"/>
  <c r="P838"/>
  <c r="BI837"/>
  <c r="BH837"/>
  <c r="BG837"/>
  <c r="BF837"/>
  <c r="T837"/>
  <c r="R837"/>
  <c r="P837"/>
  <c r="BI836"/>
  <c r="BH836"/>
  <c r="BG836"/>
  <c r="BF836"/>
  <c r="T836"/>
  <c r="R836"/>
  <c r="P836"/>
  <c r="BI826"/>
  <c r="BH826"/>
  <c r="BG826"/>
  <c r="BF826"/>
  <c r="T826"/>
  <c r="R826"/>
  <c r="P826"/>
  <c r="BI825"/>
  <c r="BH825"/>
  <c r="BG825"/>
  <c r="BF825"/>
  <c r="T825"/>
  <c r="R825"/>
  <c r="P825"/>
  <c r="BI824"/>
  <c r="BH824"/>
  <c r="BG824"/>
  <c r="BF824"/>
  <c r="T824"/>
  <c r="R824"/>
  <c r="P824"/>
  <c r="BI823"/>
  <c r="BH823"/>
  <c r="BG823"/>
  <c r="BF823"/>
  <c r="T823"/>
  <c r="R823"/>
  <c r="P823"/>
  <c r="BI822"/>
  <c r="BH822"/>
  <c r="BG822"/>
  <c r="BF822"/>
  <c r="T822"/>
  <c r="R822"/>
  <c r="P822"/>
  <c r="BI821"/>
  <c r="BH821"/>
  <c r="BG821"/>
  <c r="BF821"/>
  <c r="T821"/>
  <c r="R821"/>
  <c r="P821"/>
  <c r="BI820"/>
  <c r="BH820"/>
  <c r="BG820"/>
  <c r="BF820"/>
  <c r="T820"/>
  <c r="R820"/>
  <c r="P820"/>
  <c r="BI819"/>
  <c r="BH819"/>
  <c r="BG819"/>
  <c r="BF819"/>
  <c r="T819"/>
  <c r="R819"/>
  <c r="P819"/>
  <c r="BI818"/>
  <c r="BH818"/>
  <c r="BG818"/>
  <c r="BF818"/>
  <c r="T818"/>
  <c r="R818"/>
  <c r="P818"/>
  <c r="BI817"/>
  <c r="BH817"/>
  <c r="BG817"/>
  <c r="BF817"/>
  <c r="T817"/>
  <c r="R817"/>
  <c r="P817"/>
  <c r="BI816"/>
  <c r="BH816"/>
  <c r="BG816"/>
  <c r="BF816"/>
  <c r="T816"/>
  <c r="R816"/>
  <c r="P816"/>
  <c r="BI814"/>
  <c r="BH814"/>
  <c r="BG814"/>
  <c r="BF814"/>
  <c r="T814"/>
  <c r="R814"/>
  <c r="P814"/>
  <c r="BI813"/>
  <c r="BH813"/>
  <c r="BG813"/>
  <c r="BF813"/>
  <c r="T813"/>
  <c r="R813"/>
  <c r="P813"/>
  <c r="BI812"/>
  <c r="BH812"/>
  <c r="BG812"/>
  <c r="BF812"/>
  <c r="T812"/>
  <c r="R812"/>
  <c r="P812"/>
  <c r="BI811"/>
  <c r="BH811"/>
  <c r="BG811"/>
  <c r="BF811"/>
  <c r="T811"/>
  <c r="R811"/>
  <c r="P811"/>
  <c r="BI808"/>
  <c r="BH808"/>
  <c r="BG808"/>
  <c r="BF808"/>
  <c r="T808"/>
  <c r="R808"/>
  <c r="P808"/>
  <c r="BI807"/>
  <c r="BH807"/>
  <c r="BG807"/>
  <c r="BF807"/>
  <c r="T807"/>
  <c r="R807"/>
  <c r="P807"/>
  <c r="BI806"/>
  <c r="BH806"/>
  <c r="BG806"/>
  <c r="BF806"/>
  <c r="T806"/>
  <c r="R806"/>
  <c r="P806"/>
  <c r="BI805"/>
  <c r="BH805"/>
  <c r="BG805"/>
  <c r="BF805"/>
  <c r="T805"/>
  <c r="R805"/>
  <c r="P805"/>
  <c r="BI781"/>
  <c r="BH781"/>
  <c r="BG781"/>
  <c r="BF781"/>
  <c r="T781"/>
  <c r="R781"/>
  <c r="P781"/>
  <c r="BI769"/>
  <c r="BH769"/>
  <c r="BG769"/>
  <c r="BF769"/>
  <c r="T769"/>
  <c r="R769"/>
  <c r="P769"/>
  <c r="BI757"/>
  <c r="BH757"/>
  <c r="BG757"/>
  <c r="BF757"/>
  <c r="T757"/>
  <c r="R757"/>
  <c r="P757"/>
  <c r="BI755"/>
  <c r="BH755"/>
  <c r="BG755"/>
  <c r="BF755"/>
  <c r="T755"/>
  <c r="R755"/>
  <c r="P755"/>
  <c r="BI753"/>
  <c r="BH753"/>
  <c r="BG753"/>
  <c r="BF753"/>
  <c r="T753"/>
  <c r="R753"/>
  <c r="P753"/>
  <c r="BI751"/>
  <c r="BH751"/>
  <c r="BG751"/>
  <c r="BF751"/>
  <c r="T751"/>
  <c r="R751"/>
  <c r="P751"/>
  <c r="BI749"/>
  <c r="BH749"/>
  <c r="BG749"/>
  <c r="BF749"/>
  <c r="T749"/>
  <c r="R749"/>
  <c r="P749"/>
  <c r="BI740"/>
  <c r="BH740"/>
  <c r="BG740"/>
  <c r="BF740"/>
  <c r="T740"/>
  <c r="R740"/>
  <c r="P740"/>
  <c r="BI739"/>
  <c r="BH739"/>
  <c r="BG739"/>
  <c r="BF739"/>
  <c r="T739"/>
  <c r="R739"/>
  <c r="P739"/>
  <c r="BI738"/>
  <c r="BH738"/>
  <c r="BG738"/>
  <c r="BF738"/>
  <c r="T738"/>
  <c r="R738"/>
  <c r="P738"/>
  <c r="BI737"/>
  <c r="BH737"/>
  <c r="BG737"/>
  <c r="BF737"/>
  <c r="T737"/>
  <c r="R737"/>
  <c r="P737"/>
  <c r="BI736"/>
  <c r="BH736"/>
  <c r="BG736"/>
  <c r="BF736"/>
  <c r="T736"/>
  <c r="R736"/>
  <c r="P736"/>
  <c r="BI735"/>
  <c r="BH735"/>
  <c r="BG735"/>
  <c r="BF735"/>
  <c r="T735"/>
  <c r="R735"/>
  <c r="P735"/>
  <c r="BI734"/>
  <c r="BH734"/>
  <c r="BG734"/>
  <c r="BF734"/>
  <c r="T734"/>
  <c r="R734"/>
  <c r="P734"/>
  <c r="BI733"/>
  <c r="BH733"/>
  <c r="BG733"/>
  <c r="BF733"/>
  <c r="T733"/>
  <c r="R733"/>
  <c r="P733"/>
  <c r="BI732"/>
  <c r="BH732"/>
  <c r="BG732"/>
  <c r="BF732"/>
  <c r="T732"/>
  <c r="R732"/>
  <c r="P732"/>
  <c r="BI731"/>
  <c r="BH731"/>
  <c r="BG731"/>
  <c r="BF731"/>
  <c r="T731"/>
  <c r="R731"/>
  <c r="P731"/>
  <c r="BI730"/>
  <c r="BH730"/>
  <c r="BG730"/>
  <c r="BF730"/>
  <c r="T730"/>
  <c r="R730"/>
  <c r="P730"/>
  <c r="BI729"/>
  <c r="BH729"/>
  <c r="BG729"/>
  <c r="BF729"/>
  <c r="T729"/>
  <c r="R729"/>
  <c r="P729"/>
  <c r="BI728"/>
  <c r="BH728"/>
  <c r="BG728"/>
  <c r="BF728"/>
  <c r="T728"/>
  <c r="R728"/>
  <c r="P728"/>
  <c r="BI726"/>
  <c r="BH726"/>
  <c r="BG726"/>
  <c r="BF726"/>
  <c r="T726"/>
  <c r="R726"/>
  <c r="P726"/>
  <c r="BI725"/>
  <c r="BH725"/>
  <c r="BG725"/>
  <c r="BF725"/>
  <c r="T725"/>
  <c r="R725"/>
  <c r="P725"/>
  <c r="BI716"/>
  <c r="BH716"/>
  <c r="BG716"/>
  <c r="BF716"/>
  <c r="T716"/>
  <c r="R716"/>
  <c r="P716"/>
  <c r="BI687"/>
  <c r="BH687"/>
  <c r="BG687"/>
  <c r="BF687"/>
  <c r="T687"/>
  <c r="R687"/>
  <c r="P687"/>
  <c r="BI685"/>
  <c r="BH685"/>
  <c r="BG685"/>
  <c r="BF685"/>
  <c r="T685"/>
  <c r="R685"/>
  <c r="P685"/>
  <c r="BI683"/>
  <c r="BH683"/>
  <c r="BG683"/>
  <c r="BF683"/>
  <c r="T683"/>
  <c r="R683"/>
  <c r="P683"/>
  <c r="BI678"/>
  <c r="BH678"/>
  <c r="BG678"/>
  <c r="BF678"/>
  <c r="T678"/>
  <c r="R678"/>
  <c r="P678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4"/>
  <c r="BH674"/>
  <c r="BG674"/>
  <c r="BF674"/>
  <c r="T674"/>
  <c r="R674"/>
  <c r="P674"/>
  <c r="BI673"/>
  <c r="BH673"/>
  <c r="BG673"/>
  <c r="BF673"/>
  <c r="T673"/>
  <c r="R673"/>
  <c r="P673"/>
  <c r="BI672"/>
  <c r="BH672"/>
  <c r="BG672"/>
  <c r="BF672"/>
  <c r="T672"/>
  <c r="R672"/>
  <c r="P672"/>
  <c r="BI671"/>
  <c r="BH671"/>
  <c r="BG671"/>
  <c r="BF671"/>
  <c r="T671"/>
  <c r="R671"/>
  <c r="P671"/>
  <c r="BI670"/>
  <c r="BH670"/>
  <c r="BG670"/>
  <c r="BF670"/>
  <c r="T670"/>
  <c r="R670"/>
  <c r="P670"/>
  <c r="BI669"/>
  <c r="BH669"/>
  <c r="BG669"/>
  <c r="BF669"/>
  <c r="T669"/>
  <c r="R669"/>
  <c r="P669"/>
  <c r="BI667"/>
  <c r="BH667"/>
  <c r="BG667"/>
  <c r="BF667"/>
  <c r="T667"/>
  <c r="R667"/>
  <c r="P667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53"/>
  <c r="BH653"/>
  <c r="BG653"/>
  <c r="BF653"/>
  <c r="T653"/>
  <c r="R653"/>
  <c r="P653"/>
  <c r="BI631"/>
  <c r="BH631"/>
  <c r="BG631"/>
  <c r="BF631"/>
  <c r="T631"/>
  <c r="R631"/>
  <c r="P631"/>
  <c r="BI629"/>
  <c r="BH629"/>
  <c r="BG629"/>
  <c r="BF629"/>
  <c r="T629"/>
  <c r="R629"/>
  <c r="P629"/>
  <c r="BI627"/>
  <c r="BH627"/>
  <c r="BG627"/>
  <c r="BF627"/>
  <c r="T627"/>
  <c r="R627"/>
  <c r="P627"/>
  <c r="BI623"/>
  <c r="BH623"/>
  <c r="BG623"/>
  <c r="BF623"/>
  <c r="T623"/>
  <c r="R623"/>
  <c r="P623"/>
  <c r="BI622"/>
  <c r="BH622"/>
  <c r="BG622"/>
  <c r="BF622"/>
  <c r="T622"/>
  <c r="R622"/>
  <c r="P622"/>
  <c r="BI621"/>
  <c r="BH621"/>
  <c r="BG621"/>
  <c r="BF621"/>
  <c r="T621"/>
  <c r="R621"/>
  <c r="P621"/>
  <c r="BI620"/>
  <c r="BH620"/>
  <c r="BG620"/>
  <c r="BF620"/>
  <c r="T620"/>
  <c r="R620"/>
  <c r="P620"/>
  <c r="BI619"/>
  <c r="BH619"/>
  <c r="BG619"/>
  <c r="BF619"/>
  <c r="T619"/>
  <c r="R619"/>
  <c r="P619"/>
  <c r="BI618"/>
  <c r="BH618"/>
  <c r="BG618"/>
  <c r="BF618"/>
  <c r="T618"/>
  <c r="R618"/>
  <c r="P618"/>
  <c r="BI617"/>
  <c r="BH617"/>
  <c r="BG617"/>
  <c r="BF617"/>
  <c r="T617"/>
  <c r="R617"/>
  <c r="P617"/>
  <c r="BI616"/>
  <c r="BH616"/>
  <c r="BG616"/>
  <c r="BF616"/>
  <c r="T616"/>
  <c r="R616"/>
  <c r="P616"/>
  <c r="BI615"/>
  <c r="BH615"/>
  <c r="BG615"/>
  <c r="BF615"/>
  <c r="T615"/>
  <c r="R615"/>
  <c r="P615"/>
  <c r="BI614"/>
  <c r="BH614"/>
  <c r="BG614"/>
  <c r="BF614"/>
  <c r="T614"/>
  <c r="R614"/>
  <c r="P614"/>
  <c r="BI612"/>
  <c r="BH612"/>
  <c r="BG612"/>
  <c r="BF612"/>
  <c r="T612"/>
  <c r="R612"/>
  <c r="P612"/>
  <c r="BI611"/>
  <c r="BH611"/>
  <c r="BG611"/>
  <c r="BF611"/>
  <c r="T611"/>
  <c r="R611"/>
  <c r="P611"/>
  <c r="BI597"/>
  <c r="BH597"/>
  <c r="BG597"/>
  <c r="BF597"/>
  <c r="T597"/>
  <c r="R597"/>
  <c r="P597"/>
  <c r="BI595"/>
  <c r="BH595"/>
  <c r="BG595"/>
  <c r="BF595"/>
  <c r="T595"/>
  <c r="R595"/>
  <c r="P595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6"/>
  <c r="BH586"/>
  <c r="BG586"/>
  <c r="BF586"/>
  <c r="T586"/>
  <c r="R586"/>
  <c r="P586"/>
  <c r="BI585"/>
  <c r="BH585"/>
  <c r="BG585"/>
  <c r="BF585"/>
  <c r="T585"/>
  <c r="R585"/>
  <c r="P585"/>
  <c r="BI578"/>
  <c r="BH578"/>
  <c r="BG578"/>
  <c r="BF578"/>
  <c r="T578"/>
  <c r="R578"/>
  <c r="P578"/>
  <c r="BI571"/>
  <c r="BH571"/>
  <c r="BG571"/>
  <c r="BF571"/>
  <c r="T571"/>
  <c r="R571"/>
  <c r="P571"/>
  <c r="BI569"/>
  <c r="BH569"/>
  <c r="BG569"/>
  <c r="BF569"/>
  <c r="T569"/>
  <c r="R569"/>
  <c r="P569"/>
  <c r="BI563"/>
  <c r="BH563"/>
  <c r="BG563"/>
  <c r="BF563"/>
  <c r="T563"/>
  <c r="R563"/>
  <c r="P563"/>
  <c r="BI562"/>
  <c r="BH562"/>
  <c r="BG562"/>
  <c r="BF562"/>
  <c r="T562"/>
  <c r="R562"/>
  <c r="P562"/>
  <c r="BI538"/>
  <c r="BH538"/>
  <c r="BG538"/>
  <c r="BF538"/>
  <c r="T538"/>
  <c r="R538"/>
  <c r="P538"/>
  <c r="BI536"/>
  <c r="BH536"/>
  <c r="BG536"/>
  <c r="BF536"/>
  <c r="T536"/>
  <c r="R536"/>
  <c r="P536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7"/>
  <c r="BH517"/>
  <c r="BG517"/>
  <c r="BF517"/>
  <c r="T517"/>
  <c r="R517"/>
  <c r="P517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6"/>
  <c r="BH456"/>
  <c r="BG456"/>
  <c r="BF456"/>
  <c r="T456"/>
  <c r="R456"/>
  <c r="P456"/>
  <c r="BI447"/>
  <c r="BH447"/>
  <c r="BG447"/>
  <c r="BF447"/>
  <c r="T447"/>
  <c r="R447"/>
  <c r="P447"/>
  <c r="BI441"/>
  <c r="BH441"/>
  <c r="BG441"/>
  <c r="BF441"/>
  <c r="T441"/>
  <c r="R441"/>
  <c r="P441"/>
  <c r="BI440"/>
  <c r="BH440"/>
  <c r="BG440"/>
  <c r="BF440"/>
  <c r="T440"/>
  <c r="R440"/>
  <c r="P440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84"/>
  <c r="BH384"/>
  <c r="BG384"/>
  <c r="BF384"/>
  <c r="T384"/>
  <c r="R384"/>
  <c r="P384"/>
  <c r="BI376"/>
  <c r="BH376"/>
  <c r="BG376"/>
  <c r="BF376"/>
  <c r="T376"/>
  <c r="R376"/>
  <c r="P376"/>
  <c r="BI373"/>
  <c r="BH373"/>
  <c r="BG373"/>
  <c r="BF373"/>
  <c r="T373"/>
  <c r="R373"/>
  <c r="P373"/>
  <c r="BI367"/>
  <c r="BH367"/>
  <c r="BG367"/>
  <c r="BF367"/>
  <c r="T367"/>
  <c r="R367"/>
  <c r="P367"/>
  <c r="BI361"/>
  <c r="BH361"/>
  <c r="BG361"/>
  <c r="BF361"/>
  <c r="T361"/>
  <c r="R361"/>
  <c r="P361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8"/>
  <c r="BH268"/>
  <c r="BG268"/>
  <c r="BF268"/>
  <c r="T268"/>
  <c r="R268"/>
  <c r="P268"/>
  <c r="BI265"/>
  <c r="BH265"/>
  <c r="BG265"/>
  <c r="BF265"/>
  <c r="T265"/>
  <c r="R265"/>
  <c r="P26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3"/>
  <c r="BH233"/>
  <c r="BG233"/>
  <c r="BF233"/>
  <c r="T233"/>
  <c r="R233"/>
  <c r="P233"/>
  <c r="BI226"/>
  <c r="BH226"/>
  <c r="BG226"/>
  <c r="BF226"/>
  <c r="T226"/>
  <c r="R226"/>
  <c r="P226"/>
  <c r="BI219"/>
  <c r="BH219"/>
  <c r="BG219"/>
  <c r="BF219"/>
  <c r="T219"/>
  <c r="R219"/>
  <c r="P219"/>
  <c r="BI203"/>
  <c r="BH203"/>
  <c r="BG203"/>
  <c r="BF203"/>
  <c r="T203"/>
  <c r="R203"/>
  <c r="P203"/>
  <c r="BI196"/>
  <c r="BH196"/>
  <c r="BG196"/>
  <c r="BF196"/>
  <c r="T196"/>
  <c r="R196"/>
  <c r="P196"/>
  <c r="BI189"/>
  <c r="BH189"/>
  <c r="BG189"/>
  <c r="BF189"/>
  <c r="T189"/>
  <c r="R189"/>
  <c r="P189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J145"/>
  <c r="J144"/>
  <c r="F144"/>
  <c r="F142"/>
  <c r="E140"/>
  <c r="J94"/>
  <c r="J93"/>
  <c r="F93"/>
  <c r="F91"/>
  <c r="E89"/>
  <c r="J20"/>
  <c r="E20"/>
  <c r="F145"/>
  <c r="J19"/>
  <c r="J14"/>
  <c r="J142"/>
  <c r="E7"/>
  <c r="E136"/>
  <c i="2" r="J39"/>
  <c r="J38"/>
  <c i="1" r="AY96"/>
  <c i="2" r="J37"/>
  <c i="1" r="AX96"/>
  <c i="2" r="BI642"/>
  <c r="BH642"/>
  <c r="BG642"/>
  <c r="BF642"/>
  <c r="T642"/>
  <c r="R642"/>
  <c r="P642"/>
  <c r="BI641"/>
  <c r="BH641"/>
  <c r="BG641"/>
  <c r="BF641"/>
  <c r="T641"/>
  <c r="R641"/>
  <c r="P641"/>
  <c r="BI639"/>
  <c r="BH639"/>
  <c r="BG639"/>
  <c r="BF639"/>
  <c r="T639"/>
  <c r="R639"/>
  <c r="P639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4"/>
  <c r="BH634"/>
  <c r="BG634"/>
  <c r="BF634"/>
  <c r="T634"/>
  <c r="R634"/>
  <c r="P634"/>
  <c r="BI632"/>
  <c r="BH632"/>
  <c r="BG632"/>
  <c r="BF632"/>
  <c r="T632"/>
  <c r="R632"/>
  <c r="P632"/>
  <c r="BI631"/>
  <c r="BH631"/>
  <c r="BG631"/>
  <c r="BF631"/>
  <c r="T631"/>
  <c r="R631"/>
  <c r="P631"/>
  <c r="BI627"/>
  <c r="BH627"/>
  <c r="BG627"/>
  <c r="BF627"/>
  <c r="T627"/>
  <c r="R627"/>
  <c r="P627"/>
  <c r="BI626"/>
  <c r="BH626"/>
  <c r="BG626"/>
  <c r="BF626"/>
  <c r="T626"/>
  <c r="R626"/>
  <c r="P626"/>
  <c r="BI625"/>
  <c r="BH625"/>
  <c r="BG625"/>
  <c r="BF625"/>
  <c r="T625"/>
  <c r="R625"/>
  <c r="P625"/>
  <c r="BI624"/>
  <c r="BH624"/>
  <c r="BG624"/>
  <c r="BF624"/>
  <c r="T624"/>
  <c r="R624"/>
  <c r="P624"/>
  <c r="BI620"/>
  <c r="BH620"/>
  <c r="BG620"/>
  <c r="BF620"/>
  <c r="T620"/>
  <c r="R620"/>
  <c r="P620"/>
  <c r="BI619"/>
  <c r="BH619"/>
  <c r="BG619"/>
  <c r="BF619"/>
  <c r="T619"/>
  <c r="R619"/>
  <c r="P619"/>
  <c r="BI616"/>
  <c r="BH616"/>
  <c r="BG616"/>
  <c r="BF616"/>
  <c r="T616"/>
  <c r="R616"/>
  <c r="P616"/>
  <c r="BI610"/>
  <c r="BH610"/>
  <c r="BG610"/>
  <c r="BF610"/>
  <c r="T610"/>
  <c r="R610"/>
  <c r="P610"/>
  <c r="BI603"/>
  <c r="BH603"/>
  <c r="BG603"/>
  <c r="BF603"/>
  <c r="T603"/>
  <c r="R603"/>
  <c r="P603"/>
  <c r="BI597"/>
  <c r="BH597"/>
  <c r="BG597"/>
  <c r="BF597"/>
  <c r="T597"/>
  <c r="R597"/>
  <c r="P597"/>
  <c r="BI596"/>
  <c r="BH596"/>
  <c r="BG596"/>
  <c r="BF596"/>
  <c r="T596"/>
  <c r="R596"/>
  <c r="P596"/>
  <c r="BI591"/>
  <c r="BH591"/>
  <c r="BG591"/>
  <c r="BF591"/>
  <c r="T591"/>
  <c r="R591"/>
  <c r="P591"/>
  <c r="BI587"/>
  <c r="BH587"/>
  <c r="BG587"/>
  <c r="BF587"/>
  <c r="T587"/>
  <c r="R587"/>
  <c r="P587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1"/>
  <c r="BH551"/>
  <c r="BG551"/>
  <c r="BF551"/>
  <c r="T551"/>
  <c r="R551"/>
  <c r="P551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5"/>
  <c r="BH535"/>
  <c r="BG535"/>
  <c r="BF535"/>
  <c r="T535"/>
  <c r="R535"/>
  <c r="P535"/>
  <c r="BI533"/>
  <c r="BH533"/>
  <c r="BG533"/>
  <c r="BF533"/>
  <c r="T533"/>
  <c r="R533"/>
  <c r="P533"/>
  <c r="BI530"/>
  <c r="BH530"/>
  <c r="BG530"/>
  <c r="BF530"/>
  <c r="T530"/>
  <c r="R530"/>
  <c r="P530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1"/>
  <c r="BH521"/>
  <c r="BG521"/>
  <c r="BF521"/>
  <c r="T521"/>
  <c r="R521"/>
  <c r="P521"/>
  <c r="BI520"/>
  <c r="BH520"/>
  <c r="BG520"/>
  <c r="BF520"/>
  <c r="T520"/>
  <c r="R520"/>
  <c r="P520"/>
  <c r="BI516"/>
  <c r="BH516"/>
  <c r="BG516"/>
  <c r="BF516"/>
  <c r="T516"/>
  <c r="R516"/>
  <c r="P516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504"/>
  <c r="BH504"/>
  <c r="BG504"/>
  <c r="BF504"/>
  <c r="T504"/>
  <c r="R504"/>
  <c r="P504"/>
  <c r="BI496"/>
  <c r="BH496"/>
  <c r="BG496"/>
  <c r="BF496"/>
  <c r="T496"/>
  <c r="R496"/>
  <c r="P496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1"/>
  <c r="BH481"/>
  <c r="BG481"/>
  <c r="BF481"/>
  <c r="T481"/>
  <c r="R481"/>
  <c r="P481"/>
  <c r="BI474"/>
  <c r="BH474"/>
  <c r="BG474"/>
  <c r="BF474"/>
  <c r="T474"/>
  <c r="R474"/>
  <c r="P474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1"/>
  <c r="BH441"/>
  <c r="BG441"/>
  <c r="BF441"/>
  <c r="T441"/>
  <c r="R441"/>
  <c r="P441"/>
  <c r="BI440"/>
  <c r="BH440"/>
  <c r="BG440"/>
  <c r="BF440"/>
  <c r="T440"/>
  <c r="R440"/>
  <c r="P440"/>
  <c r="BI435"/>
  <c r="BH435"/>
  <c r="BG435"/>
  <c r="BF435"/>
  <c r="T435"/>
  <c r="R435"/>
  <c r="P435"/>
  <c r="BI430"/>
  <c r="BH430"/>
  <c r="BG430"/>
  <c r="BF430"/>
  <c r="T430"/>
  <c r="R430"/>
  <c r="P430"/>
  <c r="BI425"/>
  <c r="BH425"/>
  <c r="BG425"/>
  <c r="BF425"/>
  <c r="T425"/>
  <c r="R425"/>
  <c r="P425"/>
  <c r="BI419"/>
  <c r="BH419"/>
  <c r="BG419"/>
  <c r="BF419"/>
  <c r="T419"/>
  <c r="R419"/>
  <c r="P419"/>
  <c r="BI413"/>
  <c r="BH413"/>
  <c r="BG413"/>
  <c r="BF413"/>
  <c r="T413"/>
  <c r="R413"/>
  <c r="P413"/>
  <c r="BI407"/>
  <c r="BH407"/>
  <c r="BG407"/>
  <c r="BF407"/>
  <c r="T407"/>
  <c r="R407"/>
  <c r="P407"/>
  <c r="BI403"/>
  <c r="BH403"/>
  <c r="BG403"/>
  <c r="BF403"/>
  <c r="T403"/>
  <c r="R403"/>
  <c r="P403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68"/>
  <c r="BH368"/>
  <c r="BG368"/>
  <c r="BF368"/>
  <c r="T368"/>
  <c r="R368"/>
  <c r="P368"/>
  <c r="BI361"/>
  <c r="BH361"/>
  <c r="BG361"/>
  <c r="BF361"/>
  <c r="T361"/>
  <c r="R361"/>
  <c r="P361"/>
  <c r="BI354"/>
  <c r="BH354"/>
  <c r="BG354"/>
  <c r="BF354"/>
  <c r="T354"/>
  <c r="R354"/>
  <c r="P354"/>
  <c r="BI349"/>
  <c r="BH349"/>
  <c r="BG349"/>
  <c r="BF349"/>
  <c r="T349"/>
  <c r="R349"/>
  <c r="P349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10"/>
  <c r="BH310"/>
  <c r="BG310"/>
  <c r="BF310"/>
  <c r="T310"/>
  <c r="R310"/>
  <c r="P310"/>
  <c r="BI307"/>
  <c r="BH307"/>
  <c r="BG307"/>
  <c r="BF307"/>
  <c r="T307"/>
  <c r="R307"/>
  <c r="P307"/>
  <c r="BI299"/>
  <c r="BH299"/>
  <c r="BG299"/>
  <c r="BF299"/>
  <c r="T299"/>
  <c r="R299"/>
  <c r="P299"/>
  <c r="BI292"/>
  <c r="BH292"/>
  <c r="BG292"/>
  <c r="BF292"/>
  <c r="T292"/>
  <c r="R292"/>
  <c r="P292"/>
  <c r="BI285"/>
  <c r="BH285"/>
  <c r="BG285"/>
  <c r="BF285"/>
  <c r="T285"/>
  <c r="R285"/>
  <c r="P285"/>
  <c r="BI276"/>
  <c r="BH276"/>
  <c r="BG276"/>
  <c r="BF276"/>
  <c r="T276"/>
  <c r="R276"/>
  <c r="P276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0"/>
  <c r="BH240"/>
  <c r="BG240"/>
  <c r="BF240"/>
  <c r="T240"/>
  <c r="R240"/>
  <c r="P240"/>
  <c r="BI234"/>
  <c r="BH234"/>
  <c r="BG234"/>
  <c r="BF234"/>
  <c r="T234"/>
  <c r="R234"/>
  <c r="P234"/>
  <c r="BI215"/>
  <c r="BH215"/>
  <c r="BG215"/>
  <c r="BF215"/>
  <c r="T215"/>
  <c r="R215"/>
  <c r="P215"/>
  <c r="BI205"/>
  <c r="BH205"/>
  <c r="BG205"/>
  <c r="BF205"/>
  <c r="T205"/>
  <c r="R205"/>
  <c r="P205"/>
  <c r="BI201"/>
  <c r="BH201"/>
  <c r="BG201"/>
  <c r="BF201"/>
  <c r="T201"/>
  <c r="R201"/>
  <c r="P201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J128"/>
  <c r="J127"/>
  <c r="F127"/>
  <c r="F125"/>
  <c r="E123"/>
  <c r="J94"/>
  <c r="J93"/>
  <c r="F93"/>
  <c r="F91"/>
  <c r="E89"/>
  <c r="J20"/>
  <c r="E20"/>
  <c r="F128"/>
  <c r="J19"/>
  <c r="J14"/>
  <c r="J91"/>
  <c r="E7"/>
  <c r="E119"/>
  <c i="1" r="L90"/>
  <c r="AM90"/>
  <c r="AM89"/>
  <c r="L89"/>
  <c r="AM87"/>
  <c r="L87"/>
  <c r="L85"/>
  <c r="L84"/>
  <c i="2" r="BK626"/>
  <c r="BK624"/>
  <c r="J616"/>
  <c r="J597"/>
  <c r="J583"/>
  <c r="J576"/>
  <c r="BK573"/>
  <c r="BK569"/>
  <c r="J565"/>
  <c r="BK562"/>
  <c r="BK559"/>
  <c r="J555"/>
  <c r="BK550"/>
  <c r="J540"/>
  <c r="J526"/>
  <c r="J521"/>
  <c r="BK513"/>
  <c r="J507"/>
  <c r="BK492"/>
  <c r="BK471"/>
  <c r="J455"/>
  <c r="J441"/>
  <c r="BK425"/>
  <c r="J403"/>
  <c r="BK389"/>
  <c r="J377"/>
  <c r="J354"/>
  <c r="J341"/>
  <c r="BK315"/>
  <c r="BK266"/>
  <c r="J256"/>
  <c r="BK234"/>
  <c r="BK193"/>
  <c r="BK173"/>
  <c r="J142"/>
  <c i="1" r="AS95"/>
  <c i="2" r="J636"/>
  <c r="BK631"/>
  <c r="J624"/>
  <c r="BK603"/>
  <c r="BK597"/>
  <c r="BK587"/>
  <c r="J582"/>
  <c r="J574"/>
  <c r="BK571"/>
  <c r="J567"/>
  <c r="BK565"/>
  <c r="BK560"/>
  <c r="J557"/>
  <c r="BK554"/>
  <c r="J550"/>
  <c r="J544"/>
  <c r="BK538"/>
  <c r="J533"/>
  <c r="BK528"/>
  <c r="BK521"/>
  <c r="BK507"/>
  <c r="J496"/>
  <c r="BK481"/>
  <c r="BK470"/>
  <c r="BK464"/>
  <c r="BK449"/>
  <c r="BK441"/>
  <c r="J419"/>
  <c r="J407"/>
  <c r="BK392"/>
  <c r="J386"/>
  <c r="BK380"/>
  <c r="BK349"/>
  <c r="BK338"/>
  <c r="BK332"/>
  <c r="J318"/>
  <c r="J307"/>
  <c r="J292"/>
  <c r="J270"/>
  <c r="BK261"/>
  <c r="BK248"/>
  <c r="BK215"/>
  <c r="J201"/>
  <c r="J185"/>
  <c r="J177"/>
  <c r="BK142"/>
  <c r="J134"/>
  <c r="J642"/>
  <c r="J641"/>
  <c r="BK637"/>
  <c r="J637"/>
  <c r="J634"/>
  <c r="J631"/>
  <c r="J626"/>
  <c r="J591"/>
  <c r="BK582"/>
  <c r="J577"/>
  <c r="BK574"/>
  <c r="J568"/>
  <c r="BK564"/>
  <c r="J559"/>
  <c r="BK553"/>
  <c r="BK544"/>
  <c r="BK535"/>
  <c r="BK527"/>
  <c r="BK524"/>
  <c r="J510"/>
  <c r="BK488"/>
  <c r="J470"/>
  <c r="J464"/>
  <c r="BK455"/>
  <c r="BK440"/>
  <c r="J425"/>
  <c r="BK400"/>
  <c r="BK386"/>
  <c r="J374"/>
  <c r="BK354"/>
  <c r="J335"/>
  <c r="BK326"/>
  <c r="J315"/>
  <c r="BK307"/>
  <c r="J285"/>
  <c r="BK270"/>
  <c r="J261"/>
  <c r="J247"/>
  <c r="BK240"/>
  <c r="J193"/>
  <c r="J181"/>
  <c r="BK146"/>
  <c i="3" r="BK1168"/>
  <c r="BK1164"/>
  <c r="BK1160"/>
  <c r="J1156"/>
  <c r="BK1150"/>
  <c r="J1147"/>
  <c r="BK1119"/>
  <c r="BK1095"/>
  <c r="J1091"/>
  <c r="J1081"/>
  <c r="BK1064"/>
  <c r="J1058"/>
  <c r="J1051"/>
  <c r="BK1048"/>
  <c r="J1043"/>
  <c r="J1039"/>
  <c r="BK1033"/>
  <c r="J1026"/>
  <c r="J1022"/>
  <c r="J1016"/>
  <c r="BK1009"/>
  <c r="BK1004"/>
  <c r="J1001"/>
  <c r="J993"/>
  <c r="J989"/>
  <c r="J979"/>
  <c r="J977"/>
  <c r="J969"/>
  <c r="J959"/>
  <c r="J944"/>
  <c r="BK936"/>
  <c r="BK916"/>
  <c r="J842"/>
  <c r="J824"/>
  <c r="BK822"/>
  <c r="BK818"/>
  <c r="BK811"/>
  <c r="BK781"/>
  <c r="BK740"/>
  <c r="J737"/>
  <c r="BK734"/>
  <c r="BK728"/>
  <c r="J716"/>
  <c r="J675"/>
  <c r="J669"/>
  <c r="BK1148"/>
  <c r="J1133"/>
  <c r="J1096"/>
  <c r="BK1089"/>
  <c r="BK1080"/>
  <c r="BK1062"/>
  <c r="BK1046"/>
  <c r="BK1042"/>
  <c r="J1037"/>
  <c r="J1032"/>
  <c r="BK1029"/>
  <c r="J1024"/>
  <c r="BK1017"/>
  <c r="J1013"/>
  <c r="J1010"/>
  <c r="J1004"/>
  <c r="BK992"/>
  <c r="BK987"/>
  <c r="BK977"/>
  <c r="BK971"/>
  <c r="J968"/>
  <c r="BK956"/>
  <c r="J923"/>
  <c r="BK918"/>
  <c r="J914"/>
  <c r="BK842"/>
  <c r="J836"/>
  <c r="J820"/>
  <c r="J813"/>
  <c r="J808"/>
  <c r="J769"/>
  <c r="J753"/>
  <c r="J734"/>
  <c r="J732"/>
  <c r="BK726"/>
  <c r="BK685"/>
  <c r="J673"/>
  <c r="BK671"/>
  <c r="BK664"/>
  <c r="BK623"/>
  <c r="BK619"/>
  <c r="J614"/>
  <c r="J591"/>
  <c r="BK578"/>
  <c r="J562"/>
  <c r="J530"/>
  <c r="J525"/>
  <c r="J486"/>
  <c r="J472"/>
  <c r="BK457"/>
  <c r="BK441"/>
  <c r="BK414"/>
  <c r="J409"/>
  <c r="J406"/>
  <c r="J393"/>
  <c r="BK367"/>
  <c r="J343"/>
  <c r="J335"/>
  <c r="J333"/>
  <c r="J329"/>
  <c r="J324"/>
  <c r="BK321"/>
  <c r="J304"/>
  <c r="J301"/>
  <c r="BK297"/>
  <c r="J292"/>
  <c r="J285"/>
  <c r="J275"/>
  <c r="BK269"/>
  <c r="BK250"/>
  <c r="BK243"/>
  <c r="J203"/>
  <c r="BK176"/>
  <c r="BK159"/>
  <c r="BK153"/>
  <c r="J1171"/>
  <c r="BK1167"/>
  <c r="J1163"/>
  <c r="J1158"/>
  <c r="BK1156"/>
  <c r="BK1151"/>
  <c r="BK1147"/>
  <c r="BK1105"/>
  <c r="J1095"/>
  <c r="BK1086"/>
  <c r="J1078"/>
  <c r="J1064"/>
  <c r="BK1059"/>
  <c r="BK1051"/>
  <c r="J1048"/>
  <c r="BK1045"/>
  <c r="J1042"/>
  <c r="J1038"/>
  <c r="J1029"/>
  <c r="BK1019"/>
  <c r="BK1016"/>
  <c r="BK1008"/>
  <c r="BK1003"/>
  <c r="BK993"/>
  <c r="BK989"/>
  <c r="BK981"/>
  <c r="BK970"/>
  <c r="BK966"/>
  <c r="J942"/>
  <c r="J936"/>
  <c r="J918"/>
  <c r="J912"/>
  <c r="J837"/>
  <c r="BK825"/>
  <c r="BK820"/>
  <c r="BK816"/>
  <c r="BK808"/>
  <c r="J781"/>
  <c r="BK753"/>
  <c r="J739"/>
  <c r="BK735"/>
  <c r="J731"/>
  <c r="BK716"/>
  <c r="BK678"/>
  <c r="BK675"/>
  <c r="J671"/>
  <c r="BK665"/>
  <c r="J623"/>
  <c r="BK617"/>
  <c r="BK597"/>
  <c r="J588"/>
  <c r="BK538"/>
  <c r="J524"/>
  <c r="BK519"/>
  <c r="J482"/>
  <c r="BK469"/>
  <c r="BK413"/>
  <c r="J392"/>
  <c r="BK346"/>
  <c r="BK329"/>
  <c r="BK325"/>
  <c r="J312"/>
  <c r="BK303"/>
  <c r="BK298"/>
  <c r="J293"/>
  <c r="BK288"/>
  <c r="BK283"/>
  <c r="BK276"/>
  <c r="J243"/>
  <c r="BK203"/>
  <c r="J176"/>
  <c r="J666"/>
  <c r="J653"/>
  <c r="BK622"/>
  <c r="J619"/>
  <c r="J617"/>
  <c r="BK614"/>
  <c r="J597"/>
  <c r="J590"/>
  <c r="J585"/>
  <c r="J569"/>
  <c r="BK562"/>
  <c r="BK529"/>
  <c r="BK525"/>
  <c r="BK523"/>
  <c r="BK520"/>
  <c r="BK486"/>
  <c r="BK475"/>
  <c r="BK472"/>
  <c r="BK461"/>
  <c r="J456"/>
  <c r="BK440"/>
  <c r="J414"/>
  <c r="J411"/>
  <c r="BK408"/>
  <c r="BK406"/>
  <c r="BK392"/>
  <c r="BK384"/>
  <c r="J346"/>
  <c r="BK333"/>
  <c r="J330"/>
  <c r="J325"/>
  <c r="J321"/>
  <c r="J313"/>
  <c r="BK304"/>
  <c r="J298"/>
  <c r="J295"/>
  <c r="BK291"/>
  <c r="BK286"/>
  <c r="J280"/>
  <c r="BK275"/>
  <c r="J269"/>
  <c r="J250"/>
  <c r="BK226"/>
  <c r="BK189"/>
  <c r="J170"/>
  <c r="BK156"/>
  <c i="4" r="BK129"/>
  <c r="J129"/>
  <c i="5" r="J135"/>
  <c r="BK137"/>
  <c r="J130"/>
  <c r="J137"/>
  <c r="BK132"/>
  <c r="J128"/>
  <c i="6" r="BK257"/>
  <c r="J252"/>
  <c r="J244"/>
  <c r="BK237"/>
  <c r="BK234"/>
  <c r="BK229"/>
  <c r="BK221"/>
  <c r="J204"/>
  <c r="BK199"/>
  <c r="BK196"/>
  <c r="J192"/>
  <c r="BK180"/>
  <c r="BK168"/>
  <c r="J164"/>
  <c r="J161"/>
  <c r="J159"/>
  <c r="BK150"/>
  <c r="J144"/>
  <c r="BK139"/>
  <c r="BK134"/>
  <c r="J129"/>
  <c r="BK254"/>
  <c r="J247"/>
  <c r="BK241"/>
  <c r="J234"/>
  <c r="J227"/>
  <c r="J220"/>
  <c r="BK214"/>
  <c r="BK211"/>
  <c r="BK206"/>
  <c r="BK197"/>
  <c r="BK193"/>
  <c r="BK185"/>
  <c r="BK183"/>
  <c r="BK176"/>
  <c r="J173"/>
  <c r="BK166"/>
  <c r="J160"/>
  <c r="J153"/>
  <c r="BK149"/>
  <c r="BK147"/>
  <c r="BK133"/>
  <c r="BK129"/>
  <c r="BK246"/>
  <c r="J243"/>
  <c r="J235"/>
  <c r="J230"/>
  <c r="J224"/>
  <c r="BK219"/>
  <c r="BK215"/>
  <c r="J211"/>
  <c r="BK202"/>
  <c r="BK194"/>
  <c r="J191"/>
  <c r="J188"/>
  <c r="J181"/>
  <c r="BK171"/>
  <c r="BK164"/>
  <c r="BK157"/>
  <c r="BK153"/>
  <c r="BK146"/>
  <c r="BK142"/>
  <c r="BK135"/>
  <c r="J131"/>
  <c r="J127"/>
  <c r="BK251"/>
  <c r="J248"/>
  <c r="BK245"/>
  <c r="J240"/>
  <c r="BK231"/>
  <c r="BK227"/>
  <c r="BK220"/>
  <c r="J212"/>
  <c r="BK208"/>
  <c r="BK203"/>
  <c r="J200"/>
  <c r="BK191"/>
  <c r="BK187"/>
  <c r="J183"/>
  <c r="J177"/>
  <c r="J174"/>
  <c r="J171"/>
  <c r="J166"/>
  <c r="J154"/>
  <c r="BK148"/>
  <c r="BK136"/>
  <c r="BK127"/>
  <c i="7" r="J212"/>
  <c r="BK209"/>
  <c r="J205"/>
  <c r="BK201"/>
  <c r="J198"/>
  <c r="BK195"/>
  <c r="J194"/>
  <c r="BK192"/>
  <c r="J190"/>
  <c r="J188"/>
  <c r="J185"/>
  <c r="J181"/>
  <c r="BK177"/>
  <c r="BK174"/>
  <c r="J169"/>
  <c r="BK166"/>
  <c r="BK163"/>
  <c r="BK159"/>
  <c r="J153"/>
  <c r="BK148"/>
  <c r="J144"/>
  <c r="J139"/>
  <c r="BK135"/>
  <c r="J126"/>
  <c r="J214"/>
  <c r="BK208"/>
  <c r="J186"/>
  <c r="BK182"/>
  <c r="J177"/>
  <c r="J172"/>
  <c r="BK169"/>
  <c r="J164"/>
  <c r="BK160"/>
  <c r="BK157"/>
  <c r="BK151"/>
  <c r="J149"/>
  <c r="J136"/>
  <c r="J133"/>
  <c r="J129"/>
  <c r="BK214"/>
  <c r="J210"/>
  <c r="J207"/>
  <c r="BK203"/>
  <c r="J201"/>
  <c r="BK196"/>
  <c r="J189"/>
  <c r="BK183"/>
  <c r="J175"/>
  <c r="BK172"/>
  <c r="J161"/>
  <c r="BK158"/>
  <c r="J156"/>
  <c r="J151"/>
  <c r="J143"/>
  <c r="J140"/>
  <c r="BK137"/>
  <c r="J132"/>
  <c r="BK129"/>
  <c r="J125"/>
  <c i="8" r="BK127"/>
  <c r="J131"/>
  <c i="9" r="BK128"/>
  <c r="BK126"/>
  <c r="J128"/>
  <c r="BK127"/>
  <c r="BK125"/>
  <c i="2" r="BK636"/>
  <c r="BK620"/>
  <c r="BK610"/>
  <c r="BK596"/>
  <c r="BK581"/>
  <c r="J575"/>
  <c r="J570"/>
  <c r="BK566"/>
  <c r="J563"/>
  <c r="J560"/>
  <c r="J556"/>
  <c r="J553"/>
  <c r="BK542"/>
  <c r="J527"/>
  <c r="J524"/>
  <c r="J520"/>
  <c r="BK510"/>
  <c r="BK496"/>
  <c r="J481"/>
  <c r="BK461"/>
  <c r="J449"/>
  <c r="J430"/>
  <c r="BK407"/>
  <c r="J392"/>
  <c r="J380"/>
  <c r="J361"/>
  <c r="J338"/>
  <c r="J322"/>
  <c r="BK285"/>
  <c r="BK260"/>
  <c r="J246"/>
  <c r="J215"/>
  <c r="BK185"/>
  <c r="J150"/>
  <c r="BK134"/>
  <c r="F37"/>
  <c r="BK635"/>
  <c r="BK627"/>
  <c r="J620"/>
  <c r="J587"/>
  <c r="J581"/>
  <c r="BK576"/>
  <c r="BK572"/>
  <c r="BK567"/>
  <c r="J562"/>
  <c r="BK558"/>
  <c r="BK551"/>
  <c r="J546"/>
  <c r="J538"/>
  <c r="J528"/>
  <c r="J525"/>
  <c r="J513"/>
  <c r="BK490"/>
  <c r="J471"/>
  <c r="BK468"/>
  <c r="J458"/>
  <c r="J446"/>
  <c r="BK430"/>
  <c r="BK403"/>
  <c r="J398"/>
  <c r="BK377"/>
  <c r="BK361"/>
  <c r="BK344"/>
  <c r="J329"/>
  <c r="BK318"/>
  <c r="J310"/>
  <c r="BK292"/>
  <c r="BK262"/>
  <c r="J253"/>
  <c r="BK246"/>
  <c r="BK201"/>
  <c r="BK183"/>
  <c r="BK177"/>
  <c r="BK138"/>
  <c i="3" r="J1167"/>
  <c r="BK1163"/>
  <c r="BK1158"/>
  <c r="J1155"/>
  <c r="BK1149"/>
  <c r="BK1141"/>
  <c r="J1116"/>
  <c r="J1093"/>
  <c r="BK1090"/>
  <c r="J1083"/>
  <c r="J1079"/>
  <c r="J1059"/>
  <c r="BK1054"/>
  <c r="BK1050"/>
  <c r="BK1044"/>
  <c r="J1040"/>
  <c r="BK1034"/>
  <c r="J1028"/>
  <c r="J1025"/>
  <c r="BK1021"/>
  <c r="BK1014"/>
  <c r="BK1011"/>
  <c r="BK1006"/>
  <c r="J1002"/>
  <c r="BK994"/>
  <c r="BK991"/>
  <c r="J981"/>
  <c r="J976"/>
  <c r="J970"/>
  <c r="J962"/>
  <c r="J956"/>
  <c r="BK942"/>
  <c r="BK920"/>
  <c r="J915"/>
  <c r="J838"/>
  <c r="BK823"/>
  <c r="J821"/>
  <c r="J812"/>
  <c r="J805"/>
  <c r="J751"/>
  <c r="J738"/>
  <c r="J735"/>
  <c r="BK731"/>
  <c r="J726"/>
  <c r="BK683"/>
  <c r="BK673"/>
  <c r="BK1153"/>
  <c r="J1144"/>
  <c r="BK1116"/>
  <c r="BK1093"/>
  <c r="J1086"/>
  <c r="BK1078"/>
  <c r="BK1058"/>
  <c r="J1053"/>
  <c r="BK1043"/>
  <c r="BK1038"/>
  <c r="J1033"/>
  <c r="J1030"/>
  <c r="BK1025"/>
  <c r="J1021"/>
  <c r="BK1015"/>
  <c r="BK1012"/>
  <c r="J1009"/>
  <c r="BK1002"/>
  <c r="J990"/>
  <c r="BK980"/>
  <c r="BK976"/>
  <c r="BK969"/>
  <c r="J966"/>
  <c r="BK944"/>
  <c r="J921"/>
  <c r="BK917"/>
  <c r="BK912"/>
  <c r="BK872"/>
  <c r="BK837"/>
  <c r="BK821"/>
  <c r="J818"/>
  <c r="J816"/>
  <c r="J811"/>
  <c r="BK805"/>
  <c r="J755"/>
  <c r="BK749"/>
  <c r="J728"/>
  <c r="BK687"/>
  <c r="J678"/>
  <c r="BK674"/>
  <c r="BK669"/>
  <c r="BK631"/>
  <c r="J622"/>
  <c r="BK618"/>
  <c r="J612"/>
  <c r="BK589"/>
  <c r="J571"/>
  <c r="J538"/>
  <c r="J527"/>
  <c r="J520"/>
  <c r="J475"/>
  <c r="BK467"/>
  <c r="BK456"/>
  <c r="J440"/>
  <c r="J410"/>
  <c r="BK407"/>
  <c r="J394"/>
  <c r="J376"/>
  <c r="J361"/>
  <c r="J341"/>
  <c r="BK334"/>
  <c r="BK332"/>
  <c r="BK328"/>
  <c r="BK323"/>
  <c r="BK320"/>
  <c r="BK311"/>
  <c r="J302"/>
  <c r="J299"/>
  <c r="BK293"/>
  <c r="J289"/>
  <c r="J279"/>
  <c r="J272"/>
  <c r="J268"/>
  <c r="BK248"/>
  <c r="J233"/>
  <c r="J219"/>
  <c r="BK182"/>
  <c r="BK170"/>
  <c r="J150"/>
  <c r="J1170"/>
  <c r="J1165"/>
  <c r="J1161"/>
  <c r="BK1157"/>
  <c r="BK1155"/>
  <c r="J1150"/>
  <c r="BK1144"/>
  <c r="J1097"/>
  <c r="BK1092"/>
  <c r="BK1081"/>
  <c r="BK1070"/>
  <c r="BK1061"/>
  <c r="BK1053"/>
  <c r="J1050"/>
  <c r="J1047"/>
  <c r="J1044"/>
  <c r="BK1040"/>
  <c r="J1031"/>
  <c r="BK1026"/>
  <c r="J1017"/>
  <c r="BK1013"/>
  <c r="J1006"/>
  <c r="BK995"/>
  <c r="J991"/>
  <c r="J987"/>
  <c r="J978"/>
  <c r="BK968"/>
  <c r="BK965"/>
  <c r="BK940"/>
  <c r="BK923"/>
  <c r="BK915"/>
  <c r="J872"/>
  <c r="BK838"/>
  <c r="J826"/>
  <c r="J822"/>
  <c r="J817"/>
  <c r="BK813"/>
  <c r="J806"/>
  <c r="J757"/>
  <c r="J740"/>
  <c r="BK737"/>
  <c r="BK733"/>
  <c r="J730"/>
  <c r="J687"/>
  <c r="J677"/>
  <c r="BK672"/>
  <c r="J667"/>
  <c r="BK653"/>
  <c r="BK621"/>
  <c r="J616"/>
  <c r="BK590"/>
  <c r="BK585"/>
  <c r="J529"/>
  <c r="BK521"/>
  <c r="J484"/>
  <c r="BK471"/>
  <c r="J415"/>
  <c r="BK409"/>
  <c r="BK376"/>
  <c r="J349"/>
  <c r="J331"/>
  <c r="BK326"/>
  <c r="BK314"/>
  <c r="J305"/>
  <c r="BK299"/>
  <c r="J294"/>
  <c r="J286"/>
  <c r="J277"/>
  <c r="BK253"/>
  <c r="BK240"/>
  <c r="J189"/>
  <c r="BK167"/>
  <c r="J665"/>
  <c r="J631"/>
  <c r="BK627"/>
  <c r="J620"/>
  <c r="BK616"/>
  <c r="BK612"/>
  <c r="BK595"/>
  <c r="BK588"/>
  <c r="J578"/>
  <c r="BK536"/>
  <c r="BK528"/>
  <c r="BK526"/>
  <c r="BK522"/>
  <c r="J519"/>
  <c r="BK484"/>
  <c r="J474"/>
  <c r="J471"/>
  <c r="J467"/>
  <c r="J457"/>
  <c r="BK447"/>
  <c r="BK416"/>
  <c r="J413"/>
  <c r="BK410"/>
  <c r="J395"/>
  <c r="BK393"/>
  <c r="J373"/>
  <c r="BK343"/>
  <c r="BK341"/>
  <c r="BK331"/>
  <c r="J326"/>
  <c r="BK322"/>
  <c r="J320"/>
  <c r="BK305"/>
  <c r="BK302"/>
  <c r="J297"/>
  <c r="BK294"/>
  <c r="J290"/>
  <c r="J288"/>
  <c r="BK285"/>
  <c r="BK277"/>
  <c r="BK272"/>
  <c r="J253"/>
  <c r="J240"/>
  <c r="BK196"/>
  <c r="J179"/>
  <c r="J167"/>
  <c r="BK150"/>
  <c i="4" r="BK127"/>
  <c r="J127"/>
  <c i="5" r="J136"/>
  <c r="J127"/>
  <c r="J132"/>
  <c r="J139"/>
  <c r="BK135"/>
  <c r="BK130"/>
  <c r="BK127"/>
  <c i="6" r="J254"/>
  <c r="J249"/>
  <c r="J239"/>
  <c r="BK235"/>
  <c r="J233"/>
  <c r="BK225"/>
  <c r="J217"/>
  <c r="J203"/>
  <c r="J198"/>
  <c r="J193"/>
  <c r="BK182"/>
  <c r="BK170"/>
  <c r="BK165"/>
  <c r="BK162"/>
  <c r="J158"/>
  <c r="J156"/>
  <c r="J146"/>
  <c r="BK143"/>
  <c r="J138"/>
  <c r="J133"/>
  <c r="BK256"/>
  <c r="BK252"/>
  <c r="BK243"/>
  <c r="BK239"/>
  <c r="BK230"/>
  <c r="BK223"/>
  <c r="J218"/>
  <c r="J213"/>
  <c r="BK209"/>
  <c r="BK205"/>
  <c r="J196"/>
  <c r="J189"/>
  <c r="J179"/>
  <c r="BK174"/>
  <c r="J168"/>
  <c r="J163"/>
  <c r="BK155"/>
  <c r="J150"/>
  <c r="J148"/>
  <c r="BK141"/>
  <c r="BK131"/>
  <c r="BK125"/>
  <c r="J258"/>
  <c r="J256"/>
  <c r="BK250"/>
  <c r="BK248"/>
  <c r="BK244"/>
  <c r="J241"/>
  <c r="BK233"/>
  <c r="BK226"/>
  <c r="J223"/>
  <c r="BK218"/>
  <c r="BK213"/>
  <c r="J205"/>
  <c r="J199"/>
  <c r="BK192"/>
  <c r="BK189"/>
  <c r="J182"/>
  <c r="BK178"/>
  <c r="J167"/>
  <c r="BK158"/>
  <c r="BK154"/>
  <c r="J147"/>
  <c r="BK144"/>
  <c r="J139"/>
  <c r="BK137"/>
  <c r="J134"/>
  <c r="J130"/>
  <c r="BK126"/>
  <c r="J250"/>
  <c r="J246"/>
  <c r="BK238"/>
  <c r="BK232"/>
  <c r="J228"/>
  <c r="J221"/>
  <c r="BK217"/>
  <c r="J210"/>
  <c r="BK207"/>
  <c r="J201"/>
  <c r="J195"/>
  <c r="BK188"/>
  <c r="J185"/>
  <c r="J178"/>
  <c r="J176"/>
  <c r="J172"/>
  <c r="J170"/>
  <c r="J162"/>
  <c r="J152"/>
  <c r="J142"/>
  <c r="BK128"/>
  <c i="7" r="BK207"/>
  <c r="BK204"/>
  <c r="BK200"/>
  <c r="J196"/>
  <c r="BK194"/>
  <c r="J193"/>
  <c r="BK191"/>
  <c r="BK188"/>
  <c r="BK186"/>
  <c r="J182"/>
  <c r="BK178"/>
  <c r="BK175"/>
  <c r="BK170"/>
  <c r="J167"/>
  <c r="BK164"/>
  <c r="BK154"/>
  <c r="BK149"/>
  <c r="J145"/>
  <c r="BK140"/>
  <c r="J137"/>
  <c r="BK127"/>
  <c r="BK215"/>
  <c r="BK210"/>
  <c r="J184"/>
  <c r="BK180"/>
  <c r="J178"/>
  <c r="BK173"/>
  <c r="J170"/>
  <c r="BK165"/>
  <c r="J162"/>
  <c r="J158"/>
  <c r="J154"/>
  <c r="BK147"/>
  <c r="BK146"/>
  <c r="BK144"/>
  <c r="BK143"/>
  <c r="BK141"/>
  <c r="BK134"/>
  <c r="BK132"/>
  <c r="BK128"/>
  <c r="J215"/>
  <c r="J211"/>
  <c r="J208"/>
  <c r="J204"/>
  <c r="J203"/>
  <c r="J199"/>
  <c r="J197"/>
  <c r="BK190"/>
  <c r="BK185"/>
  <c r="J179"/>
  <c r="J173"/>
  <c r="J166"/>
  <c r="J160"/>
  <c r="BK155"/>
  <c r="J152"/>
  <c r="J147"/>
  <c r="J142"/>
  <c r="BK139"/>
  <c r="BK136"/>
  <c r="J134"/>
  <c r="BK131"/>
  <c r="J128"/>
  <c i="8" r="BK131"/>
  <c r="J127"/>
  <c i="9" r="J127"/>
  <c r="BK129"/>
  <c i="2" r="BK632"/>
  <c r="J625"/>
  <c r="BK619"/>
  <c r="J603"/>
  <c r="BK591"/>
  <c r="BK577"/>
  <c r="J571"/>
  <c r="BK568"/>
  <c r="J564"/>
  <c r="BK561"/>
  <c r="BK557"/>
  <c r="J554"/>
  <c r="BK548"/>
  <c r="BK533"/>
  <c r="BK525"/>
  <c r="BK523"/>
  <c r="J516"/>
  <c r="BK504"/>
  <c r="J490"/>
  <c r="BK469"/>
  <c r="BK452"/>
  <c r="J440"/>
  <c r="BK419"/>
  <c r="J396"/>
  <c r="BK383"/>
  <c r="BK368"/>
  <c r="J344"/>
  <c r="J326"/>
  <c r="BK312"/>
  <c r="J262"/>
  <c r="BK253"/>
  <c r="J240"/>
  <c r="J205"/>
  <c r="J183"/>
  <c r="J146"/>
  <c i="1" r="AS100"/>
  <c i="2" r="BK634"/>
  <c r="J627"/>
  <c r="BK616"/>
  <c r="J610"/>
  <c r="J596"/>
  <c r="BK583"/>
  <c r="BK580"/>
  <c r="J572"/>
  <c r="BK570"/>
  <c r="J566"/>
  <c r="BK563"/>
  <c r="J558"/>
  <c r="BK556"/>
  <c r="J551"/>
  <c r="BK546"/>
  <c r="J542"/>
  <c r="J535"/>
  <c r="J530"/>
  <c r="J523"/>
  <c r="BK516"/>
  <c r="J504"/>
  <c r="J488"/>
  <c r="J474"/>
  <c r="J468"/>
  <c r="BK458"/>
  <c r="BK446"/>
  <c r="BK435"/>
  <c r="J413"/>
  <c r="BK398"/>
  <c r="J389"/>
  <c r="J383"/>
  <c r="BK374"/>
  <c r="BK341"/>
  <c r="BK335"/>
  <c r="BK329"/>
  <c r="BK310"/>
  <c r="BK299"/>
  <c r="BK276"/>
  <c r="J266"/>
  <c r="J260"/>
  <c r="BK247"/>
  <c r="BK205"/>
  <c r="BK189"/>
  <c r="BK181"/>
  <c r="BK150"/>
  <c r="J138"/>
  <c r="BK642"/>
  <c r="BK641"/>
  <c r="BK639"/>
  <c r="J639"/>
  <c r="J635"/>
  <c r="J632"/>
  <c r="BK625"/>
  <c r="J619"/>
  <c r="J580"/>
  <c r="BK575"/>
  <c r="J573"/>
  <c r="J569"/>
  <c r="J561"/>
  <c r="BK555"/>
  <c r="J548"/>
  <c r="BK540"/>
  <c r="BK530"/>
  <c r="BK526"/>
  <c r="BK520"/>
  <c r="J492"/>
  <c r="BK474"/>
  <c r="J469"/>
  <c r="J461"/>
  <c r="J452"/>
  <c r="J435"/>
  <c r="BK413"/>
  <c r="J400"/>
  <c r="BK396"/>
  <c r="J368"/>
  <c r="J349"/>
  <c r="J332"/>
  <c r="BK322"/>
  <c r="J312"/>
  <c r="J299"/>
  <c r="J276"/>
  <c r="BK256"/>
  <c r="J248"/>
  <c r="J234"/>
  <c r="J189"/>
  <c r="J173"/>
  <c i="3" r="BK1170"/>
  <c r="BK1165"/>
  <c r="BK1161"/>
  <c r="J1157"/>
  <c r="J1148"/>
  <c r="BK1133"/>
  <c r="J1105"/>
  <c r="J1092"/>
  <c r="J1089"/>
  <c r="J1080"/>
  <c r="J1061"/>
  <c r="BK1057"/>
  <c r="J1052"/>
  <c r="BK1049"/>
  <c r="BK1047"/>
  <c r="J1041"/>
  <c r="BK1037"/>
  <c r="BK1030"/>
  <c r="J1027"/>
  <c r="BK1024"/>
  <c r="J1018"/>
  <c r="J1012"/>
  <c r="J1008"/>
  <c r="J1003"/>
  <c r="J995"/>
  <c r="J992"/>
  <c r="J988"/>
  <c r="BK978"/>
  <c r="J971"/>
  <c r="BK962"/>
  <c r="BK959"/>
  <c r="BK954"/>
  <c r="BK938"/>
  <c r="J917"/>
  <c r="J911"/>
  <c r="BK826"/>
  <c r="J823"/>
  <c r="J819"/>
  <c r="BK814"/>
  <c r="J807"/>
  <c r="BK755"/>
  <c r="BK739"/>
  <c r="BK736"/>
  <c r="J729"/>
  <c r="J725"/>
  <c r="BK677"/>
  <c r="J670"/>
  <c r="J1151"/>
  <c r="J1141"/>
  <c r="BK1097"/>
  <c r="BK1091"/>
  <c r="BK1083"/>
  <c r="J1070"/>
  <c r="J1054"/>
  <c r="J1045"/>
  <c r="BK1039"/>
  <c r="J1034"/>
  <c r="BK1031"/>
  <c r="BK1027"/>
  <c r="BK1022"/>
  <c r="J1019"/>
  <c r="J1014"/>
  <c r="J1011"/>
  <c r="J1005"/>
  <c r="BK1001"/>
  <c r="BK988"/>
  <c r="BK979"/>
  <c r="J975"/>
  <c r="J967"/>
  <c r="J965"/>
  <c r="J940"/>
  <c r="J920"/>
  <c r="J916"/>
  <c r="BK911"/>
  <c r="BK840"/>
  <c r="J825"/>
  <c r="BK817"/>
  <c r="BK812"/>
  <c r="BK806"/>
  <c r="BK757"/>
  <c r="BK751"/>
  <c r="J733"/>
  <c r="BK730"/>
  <c r="BK725"/>
  <c r="J683"/>
  <c r="J676"/>
  <c r="J672"/>
  <c r="BK667"/>
  <c r="BK629"/>
  <c r="BK620"/>
  <c r="BK615"/>
  <c r="J595"/>
  <c r="J586"/>
  <c r="BK563"/>
  <c r="J536"/>
  <c r="J528"/>
  <c r="J523"/>
  <c r="BK474"/>
  <c r="J459"/>
  <c r="J447"/>
  <c r="J416"/>
  <c r="BK411"/>
  <c r="J408"/>
  <c r="BK395"/>
  <c r="J384"/>
  <c r="BK373"/>
  <c r="BK349"/>
  <c r="BK335"/>
  <c r="J334"/>
  <c r="BK330"/>
  <c r="J327"/>
  <c r="J322"/>
  <c r="BK313"/>
  <c r="J303"/>
  <c r="BK300"/>
  <c r="BK295"/>
  <c r="BK290"/>
  <c r="BK280"/>
  <c r="BK274"/>
  <c r="BK265"/>
  <c r="J246"/>
  <c r="J226"/>
  <c r="J196"/>
  <c r="J173"/>
  <c r="J156"/>
  <c r="BK1171"/>
  <c r="J1168"/>
  <c r="J1164"/>
  <c r="J1160"/>
  <c r="J1153"/>
  <c r="J1149"/>
  <c r="J1119"/>
  <c r="BK1096"/>
  <c r="J1090"/>
  <c r="BK1079"/>
  <c r="J1062"/>
  <c r="J1057"/>
  <c r="BK1052"/>
  <c r="J1049"/>
  <c r="J1046"/>
  <c r="BK1041"/>
  <c r="BK1032"/>
  <c r="BK1028"/>
  <c r="BK1018"/>
  <c r="J1015"/>
  <c r="BK1010"/>
  <c r="BK1005"/>
  <c r="J994"/>
  <c r="BK990"/>
  <c r="J980"/>
  <c r="BK975"/>
  <c r="BK967"/>
  <c r="J954"/>
  <c r="J938"/>
  <c r="BK921"/>
  <c r="BK914"/>
  <c r="J840"/>
  <c r="BK836"/>
  <c r="BK824"/>
  <c r="BK819"/>
  <c r="J814"/>
  <c r="BK807"/>
  <c r="BK769"/>
  <c r="J749"/>
  <c r="BK738"/>
  <c r="J736"/>
  <c r="BK732"/>
  <c r="BK729"/>
  <c r="J685"/>
  <c r="BK676"/>
  <c r="J674"/>
  <c r="BK670"/>
  <c r="BK666"/>
  <c r="J627"/>
  <c r="J611"/>
  <c r="J589"/>
  <c r="BK569"/>
  <c r="J526"/>
  <c r="J522"/>
  <c r="J517"/>
  <c r="BK473"/>
  <c r="J461"/>
  <c r="BK412"/>
  <c r="BK391"/>
  <c r="J367"/>
  <c r="J342"/>
  <c r="BK327"/>
  <c r="BK324"/>
  <c r="J311"/>
  <c r="J300"/>
  <c r="BK296"/>
  <c r="J291"/>
  <c r="J287"/>
  <c r="BK279"/>
  <c r="J265"/>
  <c r="J248"/>
  <c r="BK233"/>
  <c r="BK179"/>
  <c r="J153"/>
  <c r="J664"/>
  <c r="J629"/>
  <c r="J621"/>
  <c r="J618"/>
  <c r="J615"/>
  <c r="BK611"/>
  <c r="BK591"/>
  <c r="BK586"/>
  <c r="BK571"/>
  <c r="J563"/>
  <c r="BK530"/>
  <c r="BK527"/>
  <c r="BK524"/>
  <c r="J521"/>
  <c r="BK517"/>
  <c r="BK482"/>
  <c r="J473"/>
  <c r="J469"/>
  <c r="BK459"/>
  <c r="J441"/>
  <c r="BK415"/>
  <c r="J412"/>
  <c r="J407"/>
  <c r="BK394"/>
  <c r="J391"/>
  <c r="BK361"/>
  <c r="BK342"/>
  <c r="J332"/>
  <c r="J328"/>
  <c r="J323"/>
  <c r="J314"/>
  <c r="BK312"/>
  <c r="BK301"/>
  <c r="J296"/>
  <c r="BK292"/>
  <c r="BK289"/>
  <c r="BK287"/>
  <c r="J283"/>
  <c r="J276"/>
  <c r="J274"/>
  <c r="BK268"/>
  <c r="BK246"/>
  <c r="BK219"/>
  <c r="J182"/>
  <c r="BK173"/>
  <c r="J159"/>
  <c i="4" r="BK131"/>
  <c r="J131"/>
  <c i="5" r="BK139"/>
  <c r="BK129"/>
  <c r="BK133"/>
  <c r="BK128"/>
  <c r="BK136"/>
  <c r="J133"/>
  <c r="J129"/>
  <c i="6" r="BK253"/>
  <c r="BK240"/>
  <c r="BK236"/>
  <c r="J232"/>
  <c r="BK224"/>
  <c r="J207"/>
  <c r="BK200"/>
  <c r="J197"/>
  <c r="BK195"/>
  <c r="J186"/>
  <c r="BK179"/>
  <c r="BK167"/>
  <c r="BK163"/>
  <c r="BK160"/>
  <c r="J157"/>
  <c r="BK151"/>
  <c r="J145"/>
  <c r="J140"/>
  <c r="J135"/>
  <c r="BK132"/>
  <c r="J125"/>
  <c r="J253"/>
  <c r="J251"/>
  <c r="BK242"/>
  <c r="J236"/>
  <c r="BK228"/>
  <c r="BK222"/>
  <c r="J215"/>
  <c r="BK212"/>
  <c r="J208"/>
  <c r="BK204"/>
  <c r="J194"/>
  <c r="BK186"/>
  <c r="BK184"/>
  <c r="BK177"/>
  <c r="J175"/>
  <c r="BK172"/>
  <c r="J165"/>
  <c r="BK159"/>
  <c r="BK152"/>
  <c r="J143"/>
  <c r="BK140"/>
  <c r="J126"/>
  <c r="BK258"/>
  <c r="J257"/>
  <c r="J255"/>
  <c r="BK249"/>
  <c r="J245"/>
  <c r="J238"/>
  <c r="J231"/>
  <c r="J225"/>
  <c r="J222"/>
  <c r="J216"/>
  <c r="J214"/>
  <c r="BK210"/>
  <c r="BK201"/>
  <c r="BK190"/>
  <c r="J187"/>
  <c r="J180"/>
  <c r="BK169"/>
  <c r="BK161"/>
  <c r="J155"/>
  <c r="J149"/>
  <c r="BK145"/>
  <c r="J141"/>
  <c r="BK138"/>
  <c r="J136"/>
  <c r="J132"/>
  <c r="J128"/>
  <c r="BK255"/>
  <c r="BK247"/>
  <c r="J242"/>
  <c r="J237"/>
  <c r="J229"/>
  <c r="J226"/>
  <c r="J219"/>
  <c r="BK216"/>
  <c r="J209"/>
  <c r="J206"/>
  <c r="J202"/>
  <c r="BK198"/>
  <c r="J190"/>
  <c r="J184"/>
  <c r="BK181"/>
  <c r="BK175"/>
  <c r="BK173"/>
  <c r="J169"/>
  <c r="BK156"/>
  <c r="J151"/>
  <c r="J137"/>
  <c r="BK130"/>
  <c i="7" r="J213"/>
  <c r="BK211"/>
  <c r="BK206"/>
  <c r="BK202"/>
  <c r="BK199"/>
  <c r="BK197"/>
  <c r="J195"/>
  <c r="BK193"/>
  <c r="J192"/>
  <c r="BK189"/>
  <c r="BK187"/>
  <c r="BK184"/>
  <c r="J180"/>
  <c r="BK176"/>
  <c r="BK171"/>
  <c r="BK168"/>
  <c r="J165"/>
  <c r="BK161"/>
  <c r="BK156"/>
  <c r="BK152"/>
  <c r="J146"/>
  <c r="BK142"/>
  <c r="J138"/>
  <c r="J131"/>
  <c r="BK125"/>
  <c r="BK212"/>
  <c r="J206"/>
  <c r="J183"/>
  <c r="BK179"/>
  <c r="J176"/>
  <c r="J171"/>
  <c r="J168"/>
  <c r="J163"/>
  <c r="J159"/>
  <c r="J155"/>
  <c r="BK150"/>
  <c r="J148"/>
  <c r="J135"/>
  <c r="BK130"/>
  <c r="BK126"/>
  <c r="BK213"/>
  <c r="J209"/>
  <c r="BK205"/>
  <c r="J202"/>
  <c r="J200"/>
  <c r="BK198"/>
  <c r="J191"/>
  <c r="J187"/>
  <c r="BK181"/>
  <c r="J174"/>
  <c r="BK167"/>
  <c r="BK162"/>
  <c r="J157"/>
  <c r="BK153"/>
  <c r="J150"/>
  <c r="BK145"/>
  <c r="J141"/>
  <c r="BK138"/>
  <c r="BK133"/>
  <c r="J130"/>
  <c r="J127"/>
  <c i="8" r="BK129"/>
  <c r="J129"/>
  <c i="9" r="J129"/>
  <c r="J125"/>
  <c r="J126"/>
  <c i="6" l="1" r="P124"/>
  <c r="P123"/>
  <c r="P122"/>
  <c i="1" r="AU101"/>
  <c i="7" r="R124"/>
  <c r="R123"/>
  <c r="R122"/>
  <c i="3" r="P149"/>
  <c r="R149"/>
  <c r="BK273"/>
  <c r="J273"/>
  <c r="J100"/>
  <c r="R273"/>
  <c r="BK278"/>
  <c r="J278"/>
  <c r="J101"/>
  <c r="R278"/>
  <c r="T278"/>
  <c r="P284"/>
  <c r="T284"/>
  <c r="P405"/>
  <c r="P390"/>
  <c r="T405"/>
  <c r="T390"/>
  <c r="P470"/>
  <c r="R470"/>
  <c r="BK518"/>
  <c r="J518"/>
  <c r="J106"/>
  <c r="R518"/>
  <c r="BK587"/>
  <c r="J587"/>
  <c r="J107"/>
  <c r="R587"/>
  <c r="BK613"/>
  <c r="J613"/>
  <c r="J108"/>
  <c r="R613"/>
  <c r="BK668"/>
  <c r="J668"/>
  <c r="J109"/>
  <c r="R668"/>
  <c r="BK727"/>
  <c r="J727"/>
  <c r="J110"/>
  <c r="R727"/>
  <c r="BK815"/>
  <c r="J815"/>
  <c r="J111"/>
  <c r="T815"/>
  <c r="P913"/>
  <c r="T913"/>
  <c r="P919"/>
  <c r="T919"/>
  <c r="P922"/>
  <c r="T922"/>
  <c r="P974"/>
  <c r="R974"/>
  <c r="BK1007"/>
  <c r="J1007"/>
  <c r="J116"/>
  <c r="T1007"/>
  <c r="P1023"/>
  <c r="P1020"/>
  <c r="T1023"/>
  <c r="T1020"/>
  <c r="P1036"/>
  <c r="T1036"/>
  <c r="P1056"/>
  <c r="T1056"/>
  <c r="P1060"/>
  <c r="BK1063"/>
  <c r="J1063"/>
  <c r="J122"/>
  <c r="R1063"/>
  <c r="BK1082"/>
  <c r="J1082"/>
  <c r="J123"/>
  <c r="R1082"/>
  <c r="BK1159"/>
  <c r="J1159"/>
  <c r="J124"/>
  <c r="R1159"/>
  <c r="BK1169"/>
  <c r="J1169"/>
  <c r="J126"/>
  <c r="R1169"/>
  <c r="R1162"/>
  <c i="5" r="BK126"/>
  <c r="J126"/>
  <c r="J100"/>
  <c r="R126"/>
  <c r="BK131"/>
  <c r="J131"/>
  <c r="J101"/>
  <c r="R131"/>
  <c r="BK134"/>
  <c r="J134"/>
  <c r="J102"/>
  <c r="R134"/>
  <c i="6" r="R124"/>
  <c r="R123"/>
  <c r="R122"/>
  <c i="7" r="T124"/>
  <c r="T123"/>
  <c r="T122"/>
  <c i="2" r="P133"/>
  <c r="T133"/>
  <c r="P214"/>
  <c r="T214"/>
  <c r="P376"/>
  <c r="R376"/>
  <c r="BK495"/>
  <c r="J495"/>
  <c r="J103"/>
  <c r="R495"/>
  <c r="BK519"/>
  <c r="J519"/>
  <c r="J104"/>
  <c r="R519"/>
  <c r="BK552"/>
  <c r="J552"/>
  <c r="J105"/>
  <c r="R552"/>
  <c r="BK630"/>
  <c r="J630"/>
  <c r="J107"/>
  <c r="R630"/>
  <c r="R595"/>
  <c r="T630"/>
  <c r="T595"/>
  <c r="P633"/>
  <c r="T633"/>
  <c r="P640"/>
  <c r="T640"/>
  <c i="6" r="T124"/>
  <c r="T123"/>
  <c r="T122"/>
  <c i="7" r="BK124"/>
  <c r="J124"/>
  <c r="J100"/>
  <c i="9" r="BK124"/>
  <c r="BK123"/>
  <c r="J123"/>
  <c r="J99"/>
  <c r="T124"/>
  <c r="T123"/>
  <c r="T122"/>
  <c i="2" r="BK133"/>
  <c r="J133"/>
  <c r="J100"/>
  <c r="R133"/>
  <c r="BK214"/>
  <c r="J214"/>
  <c r="J101"/>
  <c r="R214"/>
  <c r="BK376"/>
  <c r="J376"/>
  <c r="J102"/>
  <c r="T376"/>
  <c r="P495"/>
  <c r="T495"/>
  <c r="P519"/>
  <c r="T519"/>
  <c r="P552"/>
  <c r="T552"/>
  <c r="P630"/>
  <c r="P595"/>
  <c r="BK633"/>
  <c r="J633"/>
  <c r="J108"/>
  <c r="R633"/>
  <c r="BK640"/>
  <c r="J640"/>
  <c r="J109"/>
  <c r="R640"/>
  <c i="3" r="BK149"/>
  <c r="J149"/>
  <c r="J99"/>
  <c r="T149"/>
  <c r="P273"/>
  <c r="T273"/>
  <c r="P278"/>
  <c r="BK284"/>
  <c r="J284"/>
  <c r="J102"/>
  <c r="R284"/>
  <c r="BK405"/>
  <c r="J405"/>
  <c r="J104"/>
  <c r="R405"/>
  <c r="R390"/>
  <c r="BK470"/>
  <c r="J470"/>
  <c r="J105"/>
  <c r="T470"/>
  <c r="P518"/>
  <c r="T518"/>
  <c r="P587"/>
  <c r="T587"/>
  <c r="P613"/>
  <c r="T613"/>
  <c r="P668"/>
  <c r="T668"/>
  <c r="P727"/>
  <c r="T727"/>
  <c r="P815"/>
  <c r="R815"/>
  <c r="BK913"/>
  <c r="J913"/>
  <c r="J112"/>
  <c r="R913"/>
  <c r="BK919"/>
  <c r="J919"/>
  <c r="J113"/>
  <c r="R919"/>
  <c r="BK922"/>
  <c r="J922"/>
  <c r="J114"/>
  <c r="R922"/>
  <c r="BK974"/>
  <c r="J974"/>
  <c r="J115"/>
  <c r="T974"/>
  <c r="P1007"/>
  <c r="R1007"/>
  <c r="BK1023"/>
  <c r="J1023"/>
  <c r="J118"/>
  <c r="R1023"/>
  <c r="R1020"/>
  <c r="BK1036"/>
  <c r="J1036"/>
  <c r="J119"/>
  <c r="R1036"/>
  <c r="BK1056"/>
  <c r="J1056"/>
  <c r="J120"/>
  <c r="R1056"/>
  <c r="BK1060"/>
  <c r="J1060"/>
  <c r="J121"/>
  <c r="R1060"/>
  <c r="T1060"/>
  <c r="P1063"/>
  <c r="T1063"/>
  <c r="P1082"/>
  <c r="T1082"/>
  <c r="P1159"/>
  <c r="T1159"/>
  <c r="P1169"/>
  <c r="P1162"/>
  <c r="T1169"/>
  <c r="T1162"/>
  <c i="5" r="P126"/>
  <c r="T126"/>
  <c r="P131"/>
  <c r="T131"/>
  <c r="P134"/>
  <c r="T134"/>
  <c i="6" r="BK124"/>
  <c r="J124"/>
  <c r="J100"/>
  <c i="7" r="P124"/>
  <c r="P123"/>
  <c r="P122"/>
  <c i="1" r="AU102"/>
  <c i="9" r="P124"/>
  <c r="P123"/>
  <c r="P122"/>
  <c i="1" r="AU104"/>
  <c i="9" r="R124"/>
  <c r="R123"/>
  <c r="R122"/>
  <c i="3" r="BK1162"/>
  <c r="J1162"/>
  <c r="J125"/>
  <c i="4" r="BK126"/>
  <c r="J126"/>
  <c r="J100"/>
  <c r="BK128"/>
  <c r="J128"/>
  <c r="J101"/>
  <c r="BK130"/>
  <c r="J130"/>
  <c r="J102"/>
  <c i="8" r="BK128"/>
  <c r="J128"/>
  <c r="J101"/>
  <c r="BK126"/>
  <c r="BK130"/>
  <c r="J130"/>
  <c r="J102"/>
  <c i="2" r="BK595"/>
  <c r="J595"/>
  <c r="J106"/>
  <c i="3" r="BK390"/>
  <c r="J390"/>
  <c r="J103"/>
  <c i="9" r="J94"/>
  <c r="J116"/>
  <c r="BE126"/>
  <c r="BE127"/>
  <c r="E85"/>
  <c r="F94"/>
  <c r="BE125"/>
  <c r="BE128"/>
  <c r="BE129"/>
  <c i="8" r="E112"/>
  <c r="J118"/>
  <c r="F121"/>
  <c r="BE127"/>
  <c r="BE129"/>
  <c r="J94"/>
  <c r="BE131"/>
  <c i="7" r="E85"/>
  <c r="J94"/>
  <c r="BE128"/>
  <c r="BE131"/>
  <c r="BE132"/>
  <c r="BE133"/>
  <c r="BE135"/>
  <c r="BE136"/>
  <c r="BE139"/>
  <c r="BE141"/>
  <c r="BE149"/>
  <c r="BE152"/>
  <c r="BE155"/>
  <c r="BE157"/>
  <c r="BE159"/>
  <c r="BE161"/>
  <c r="BE163"/>
  <c r="BE166"/>
  <c r="BE171"/>
  <c r="BE173"/>
  <c r="BE178"/>
  <c r="BE180"/>
  <c r="BE182"/>
  <c r="BE190"/>
  <c r="BE195"/>
  <c r="BE197"/>
  <c r="BE200"/>
  <c r="BE204"/>
  <c r="BE207"/>
  <c r="BE211"/>
  <c r="BE212"/>
  <c r="BE213"/>
  <c r="BE214"/>
  <c r="BE215"/>
  <c r="F94"/>
  <c r="BE125"/>
  <c r="BE127"/>
  <c r="BE137"/>
  <c r="BE140"/>
  <c r="BE142"/>
  <c r="BE143"/>
  <c r="BE145"/>
  <c r="BE146"/>
  <c r="BE148"/>
  <c r="BE150"/>
  <c r="BE153"/>
  <c r="BE154"/>
  <c r="BE156"/>
  <c r="BE164"/>
  <c r="BE170"/>
  <c r="BE172"/>
  <c r="BE177"/>
  <c r="BE181"/>
  <c r="BE183"/>
  <c r="BE184"/>
  <c r="BE185"/>
  <c r="BE186"/>
  <c r="BE196"/>
  <c r="BE206"/>
  <c r="BE209"/>
  <c i="6" r="BK123"/>
  <c r="J123"/>
  <c r="J99"/>
  <c i="7" r="J91"/>
  <c r="BE126"/>
  <c r="BE129"/>
  <c r="BE130"/>
  <c r="BE134"/>
  <c r="BE138"/>
  <c r="BE144"/>
  <c r="BE147"/>
  <c r="BE151"/>
  <c r="BE158"/>
  <c r="BE160"/>
  <c r="BE162"/>
  <c r="BE165"/>
  <c r="BE167"/>
  <c r="BE168"/>
  <c r="BE169"/>
  <c r="BE174"/>
  <c r="BE175"/>
  <c r="BE176"/>
  <c r="BE179"/>
  <c r="BE187"/>
  <c r="BE188"/>
  <c r="BE189"/>
  <c r="BE191"/>
  <c r="BE192"/>
  <c r="BE193"/>
  <c r="BE194"/>
  <c r="BE198"/>
  <c r="BE199"/>
  <c r="BE201"/>
  <c r="BE202"/>
  <c r="BE203"/>
  <c r="BE205"/>
  <c r="BE208"/>
  <c r="BE210"/>
  <c i="6" r="J116"/>
  <c r="J119"/>
  <c r="BE125"/>
  <c r="BE129"/>
  <c r="BE131"/>
  <c r="BE132"/>
  <c r="BE133"/>
  <c r="BE135"/>
  <c r="BE137"/>
  <c r="BE140"/>
  <c r="BE142"/>
  <c r="BE143"/>
  <c r="BE144"/>
  <c r="BE146"/>
  <c r="BE149"/>
  <c r="BE158"/>
  <c r="BE160"/>
  <c r="BE162"/>
  <c r="BE164"/>
  <c r="BE178"/>
  <c r="BE182"/>
  <c r="BE186"/>
  <c r="BE193"/>
  <c r="BE204"/>
  <c r="BE212"/>
  <c r="BE215"/>
  <c r="BE217"/>
  <c r="BE221"/>
  <c r="BE224"/>
  <c r="BE229"/>
  <c r="BE233"/>
  <c r="BE235"/>
  <c r="BE242"/>
  <c r="BE243"/>
  <c r="BE252"/>
  <c r="BE253"/>
  <c r="BE128"/>
  <c r="BE139"/>
  <c r="BE150"/>
  <c r="BE151"/>
  <c r="BE155"/>
  <c r="BE159"/>
  <c r="BE165"/>
  <c r="BE167"/>
  <c r="BE173"/>
  <c r="BE179"/>
  <c r="BE184"/>
  <c r="BE185"/>
  <c r="BE196"/>
  <c r="BE197"/>
  <c r="BE199"/>
  <c r="BE203"/>
  <c r="BE206"/>
  <c r="BE207"/>
  <c r="BE211"/>
  <c r="BE216"/>
  <c r="BE222"/>
  <c r="BE227"/>
  <c r="BE228"/>
  <c r="BE236"/>
  <c r="BE245"/>
  <c r="BE251"/>
  <c r="BE254"/>
  <c r="BE256"/>
  <c r="BE257"/>
  <c r="BE258"/>
  <c r="F119"/>
  <c r="BE126"/>
  <c r="BE134"/>
  <c r="BE136"/>
  <c r="BE138"/>
  <c r="BE145"/>
  <c r="BE156"/>
  <c r="BE157"/>
  <c r="BE161"/>
  <c r="BE163"/>
  <c r="BE169"/>
  <c r="BE170"/>
  <c r="BE171"/>
  <c r="BE180"/>
  <c r="BE181"/>
  <c r="BE187"/>
  <c r="BE191"/>
  <c r="BE194"/>
  <c r="BE195"/>
  <c r="BE198"/>
  <c r="BE200"/>
  <c r="BE201"/>
  <c r="BE218"/>
  <c r="BE220"/>
  <c r="BE223"/>
  <c r="BE225"/>
  <c r="BE231"/>
  <c r="BE232"/>
  <c r="BE234"/>
  <c r="BE237"/>
  <c r="BE238"/>
  <c r="BE239"/>
  <c r="BE240"/>
  <c r="BE248"/>
  <c r="BE249"/>
  <c r="BE255"/>
  <c r="E85"/>
  <c r="BE127"/>
  <c r="BE130"/>
  <c r="BE141"/>
  <c r="BE147"/>
  <c r="BE148"/>
  <c r="BE152"/>
  <c r="BE153"/>
  <c r="BE154"/>
  <c r="BE166"/>
  <c r="BE168"/>
  <c r="BE172"/>
  <c r="BE174"/>
  <c r="BE175"/>
  <c r="BE176"/>
  <c r="BE177"/>
  <c r="BE183"/>
  <c r="BE188"/>
  <c r="BE189"/>
  <c r="BE190"/>
  <c r="BE192"/>
  <c r="BE202"/>
  <c r="BE205"/>
  <c r="BE208"/>
  <c r="BE209"/>
  <c r="BE210"/>
  <c r="BE213"/>
  <c r="BE214"/>
  <c r="BE219"/>
  <c r="BE226"/>
  <c r="BE230"/>
  <c r="BE241"/>
  <c r="BE244"/>
  <c r="BE246"/>
  <c r="BE247"/>
  <c r="BE250"/>
  <c i="5" r="BE129"/>
  <c r="BE130"/>
  <c r="BE133"/>
  <c r="BE139"/>
  <c r="E85"/>
  <c r="J91"/>
  <c r="BE127"/>
  <c r="BE135"/>
  <c r="BE136"/>
  <c r="F94"/>
  <c r="BE128"/>
  <c r="BE132"/>
  <c r="BE137"/>
  <c i="3" r="BK1020"/>
  <c r="BK148"/>
  <c r="J148"/>
  <c r="J98"/>
  <c i="4" r="F94"/>
  <c r="E112"/>
  <c r="J118"/>
  <c r="BE129"/>
  <c r="BE131"/>
  <c r="BE127"/>
  <c i="2" r="BK132"/>
  <c r="BK131"/>
  <c r="J131"/>
  <c i="3" r="E85"/>
  <c r="J91"/>
  <c r="F94"/>
  <c r="BE167"/>
  <c r="BE170"/>
  <c r="BE179"/>
  <c r="BE189"/>
  <c r="BE203"/>
  <c r="BE269"/>
  <c r="BE274"/>
  <c r="BE276"/>
  <c r="BE279"/>
  <c r="BE283"/>
  <c r="BE285"/>
  <c r="BE286"/>
  <c r="BE290"/>
  <c r="BE291"/>
  <c r="BE293"/>
  <c r="BE297"/>
  <c r="BE300"/>
  <c r="BE303"/>
  <c r="BE304"/>
  <c r="BE311"/>
  <c r="BE314"/>
  <c r="BE329"/>
  <c r="BE335"/>
  <c r="BE342"/>
  <c r="BE384"/>
  <c r="BE391"/>
  <c r="BE392"/>
  <c r="BE393"/>
  <c r="BE394"/>
  <c r="BE407"/>
  <c r="BE409"/>
  <c r="BE410"/>
  <c r="BE411"/>
  <c r="BE414"/>
  <c r="BE415"/>
  <c r="BE416"/>
  <c r="BE440"/>
  <c r="BE457"/>
  <c r="BE461"/>
  <c r="BE469"/>
  <c r="BE471"/>
  <c r="BE482"/>
  <c r="BE486"/>
  <c r="BE521"/>
  <c r="BE524"/>
  <c r="BE526"/>
  <c r="BE527"/>
  <c r="BE529"/>
  <c r="BE530"/>
  <c r="BE538"/>
  <c r="BE585"/>
  <c r="BE589"/>
  <c r="BE591"/>
  <c r="BE597"/>
  <c r="BE615"/>
  <c r="BE622"/>
  <c r="BE629"/>
  <c r="BE664"/>
  <c r="BE667"/>
  <c r="BE153"/>
  <c r="BE159"/>
  <c r="BE176"/>
  <c r="BE182"/>
  <c r="BE196"/>
  <c r="BE226"/>
  <c r="BE243"/>
  <c r="BE246"/>
  <c r="BE248"/>
  <c r="BE250"/>
  <c r="BE265"/>
  <c r="BE275"/>
  <c r="BE280"/>
  <c r="BE295"/>
  <c r="BE301"/>
  <c r="BE302"/>
  <c r="BE313"/>
  <c r="BE320"/>
  <c r="BE321"/>
  <c r="BE323"/>
  <c r="BE325"/>
  <c r="BE328"/>
  <c r="BE330"/>
  <c r="BE332"/>
  <c r="BE333"/>
  <c r="BE367"/>
  <c r="BE373"/>
  <c r="BE406"/>
  <c r="BE408"/>
  <c r="BE441"/>
  <c r="BE459"/>
  <c r="BE467"/>
  <c r="BE472"/>
  <c r="BE474"/>
  <c r="BE475"/>
  <c r="BE520"/>
  <c r="BE523"/>
  <c r="BE525"/>
  <c r="BE528"/>
  <c r="BE536"/>
  <c r="BE563"/>
  <c r="BE571"/>
  <c r="BE578"/>
  <c r="BE586"/>
  <c r="BE595"/>
  <c r="BE611"/>
  <c r="BE612"/>
  <c r="BE616"/>
  <c r="BE618"/>
  <c r="BE619"/>
  <c r="BE620"/>
  <c r="BE623"/>
  <c r="BE631"/>
  <c r="BE666"/>
  <c r="BE669"/>
  <c r="BE674"/>
  <c r="BE687"/>
  <c r="BE726"/>
  <c r="BE728"/>
  <c r="BE729"/>
  <c r="BE731"/>
  <c r="BE733"/>
  <c r="BE734"/>
  <c r="BE749"/>
  <c r="BE757"/>
  <c r="BE806"/>
  <c r="BE812"/>
  <c r="BE819"/>
  <c r="BE820"/>
  <c r="BE822"/>
  <c r="BE837"/>
  <c r="BE842"/>
  <c r="BE920"/>
  <c r="BE936"/>
  <c r="BE938"/>
  <c r="BE940"/>
  <c r="BE954"/>
  <c r="BE962"/>
  <c r="BE965"/>
  <c r="BE967"/>
  <c r="BE969"/>
  <c r="BE971"/>
  <c r="BE979"/>
  <c r="BE981"/>
  <c r="BE987"/>
  <c r="BE988"/>
  <c r="BE989"/>
  <c r="BE992"/>
  <c r="BE994"/>
  <c r="BE1001"/>
  <c r="BE1002"/>
  <c r="BE1003"/>
  <c r="BE1004"/>
  <c r="BE1006"/>
  <c r="BE1009"/>
  <c r="BE1011"/>
  <c r="BE1012"/>
  <c r="BE1015"/>
  <c r="BE1019"/>
  <c r="BE1022"/>
  <c r="BE1025"/>
  <c r="BE1027"/>
  <c r="BE1031"/>
  <c r="BE1033"/>
  <c r="BE1039"/>
  <c r="BE1040"/>
  <c r="BE1042"/>
  <c r="BE1044"/>
  <c r="BE1046"/>
  <c r="BE1050"/>
  <c r="BE1058"/>
  <c r="BE1064"/>
  <c r="BE1078"/>
  <c r="BE1080"/>
  <c r="BE1083"/>
  <c r="BE1089"/>
  <c r="BE1095"/>
  <c r="BE1119"/>
  <c r="BE1133"/>
  <c r="BE1141"/>
  <c r="BE1144"/>
  <c r="BE1150"/>
  <c r="BE1155"/>
  <c r="BE1156"/>
  <c r="BE1158"/>
  <c r="BE1161"/>
  <c r="BE1164"/>
  <c r="BE1165"/>
  <c r="BE1168"/>
  <c r="BE1170"/>
  <c r="BE1171"/>
  <c r="BE150"/>
  <c r="BE156"/>
  <c r="BE173"/>
  <c r="BE219"/>
  <c r="BE233"/>
  <c r="BE240"/>
  <c r="BE253"/>
  <c r="BE268"/>
  <c r="BE272"/>
  <c r="BE277"/>
  <c r="BE287"/>
  <c r="BE288"/>
  <c r="BE289"/>
  <c r="BE292"/>
  <c r="BE294"/>
  <c r="BE296"/>
  <c r="BE298"/>
  <c r="BE299"/>
  <c r="BE305"/>
  <c r="BE312"/>
  <c r="BE322"/>
  <c r="BE324"/>
  <c r="BE326"/>
  <c r="BE327"/>
  <c r="BE331"/>
  <c r="BE334"/>
  <c r="BE341"/>
  <c r="BE343"/>
  <c r="BE346"/>
  <c r="BE349"/>
  <c r="BE361"/>
  <c r="BE376"/>
  <c r="BE395"/>
  <c r="BE412"/>
  <c r="BE413"/>
  <c r="BE447"/>
  <c r="BE456"/>
  <c r="BE473"/>
  <c r="BE484"/>
  <c r="BE517"/>
  <c r="BE519"/>
  <c r="BE522"/>
  <c r="BE562"/>
  <c r="BE569"/>
  <c r="BE588"/>
  <c r="BE590"/>
  <c r="BE614"/>
  <c r="BE617"/>
  <c r="BE621"/>
  <c r="BE627"/>
  <c r="BE653"/>
  <c r="BE665"/>
  <c r="BE670"/>
  <c r="BE671"/>
  <c r="BE677"/>
  <c r="BE716"/>
  <c r="BE725"/>
  <c r="BE732"/>
  <c r="BE737"/>
  <c r="BE740"/>
  <c r="BE755"/>
  <c r="BE781"/>
  <c r="BE805"/>
  <c r="BE811"/>
  <c r="BE814"/>
  <c r="BE816"/>
  <c r="BE818"/>
  <c r="BE823"/>
  <c r="BE824"/>
  <c r="BE826"/>
  <c r="BE836"/>
  <c r="BE838"/>
  <c r="BE914"/>
  <c r="BE916"/>
  <c r="BE966"/>
  <c r="BE968"/>
  <c r="BE970"/>
  <c r="BE975"/>
  <c r="BE978"/>
  <c r="BE991"/>
  <c r="BE995"/>
  <c r="BE1016"/>
  <c r="BE1018"/>
  <c r="BE1021"/>
  <c r="BE1024"/>
  <c r="BE1026"/>
  <c r="BE1028"/>
  <c r="BE1030"/>
  <c r="BE1034"/>
  <c r="BE1037"/>
  <c r="BE1041"/>
  <c r="BE1045"/>
  <c r="BE1048"/>
  <c r="BE1051"/>
  <c r="BE1052"/>
  <c r="BE1057"/>
  <c r="BE1061"/>
  <c r="BE1070"/>
  <c r="BE1081"/>
  <c r="BE1086"/>
  <c r="BE1090"/>
  <c r="BE1092"/>
  <c r="BE1096"/>
  <c r="BE1097"/>
  <c r="BE1105"/>
  <c r="BE672"/>
  <c r="BE673"/>
  <c r="BE675"/>
  <c r="BE676"/>
  <c r="BE678"/>
  <c r="BE683"/>
  <c r="BE685"/>
  <c r="BE730"/>
  <c r="BE735"/>
  <c r="BE736"/>
  <c r="BE738"/>
  <c r="BE739"/>
  <c r="BE751"/>
  <c r="BE753"/>
  <c r="BE769"/>
  <c r="BE807"/>
  <c r="BE808"/>
  <c r="BE813"/>
  <c r="BE817"/>
  <c r="BE821"/>
  <c r="BE825"/>
  <c r="BE840"/>
  <c r="BE872"/>
  <c r="BE911"/>
  <c r="BE912"/>
  <c r="BE915"/>
  <c r="BE917"/>
  <c r="BE918"/>
  <c r="BE921"/>
  <c r="BE923"/>
  <c r="BE942"/>
  <c r="BE944"/>
  <c r="BE956"/>
  <c r="BE959"/>
  <c r="BE976"/>
  <c r="BE977"/>
  <c r="BE980"/>
  <c r="BE990"/>
  <c r="BE993"/>
  <c r="BE1005"/>
  <c r="BE1008"/>
  <c r="BE1010"/>
  <c r="BE1013"/>
  <c r="BE1014"/>
  <c r="BE1017"/>
  <c r="BE1029"/>
  <c r="BE1032"/>
  <c r="BE1038"/>
  <c r="BE1043"/>
  <c r="BE1047"/>
  <c r="BE1049"/>
  <c r="BE1053"/>
  <c r="BE1054"/>
  <c r="BE1059"/>
  <c r="BE1062"/>
  <c r="BE1079"/>
  <c r="BE1091"/>
  <c r="BE1093"/>
  <c r="BE1116"/>
  <c r="BE1147"/>
  <c r="BE1148"/>
  <c r="BE1149"/>
  <c r="BE1151"/>
  <c r="BE1153"/>
  <c r="BE1157"/>
  <c r="BE1160"/>
  <c r="BE1163"/>
  <c r="BE1167"/>
  <c i="2" r="F94"/>
  <c r="BE134"/>
  <c r="BE142"/>
  <c r="BE150"/>
  <c r="BE181"/>
  <c r="BE193"/>
  <c r="BE215"/>
  <c r="BE234"/>
  <c r="BE240"/>
  <c r="BE253"/>
  <c r="BE266"/>
  <c r="BE285"/>
  <c r="BE315"/>
  <c r="BE322"/>
  <c r="BE341"/>
  <c r="BE349"/>
  <c r="BE383"/>
  <c r="BE398"/>
  <c r="BE400"/>
  <c r="BE407"/>
  <c r="BE425"/>
  <c r="BE435"/>
  <c r="BE452"/>
  <c r="BE458"/>
  <c r="BE464"/>
  <c r="BE468"/>
  <c r="BE471"/>
  <c r="BE481"/>
  <c r="BE510"/>
  <c r="BE516"/>
  <c r="BE523"/>
  <c r="BE525"/>
  <c r="BE528"/>
  <c r="BE533"/>
  <c r="BE542"/>
  <c r="BE550"/>
  <c r="BE554"/>
  <c r="BE557"/>
  <c r="BE560"/>
  <c r="BE562"/>
  <c r="BE563"/>
  <c r="BE566"/>
  <c r="BE568"/>
  <c r="BE571"/>
  <c r="BE573"/>
  <c r="BE575"/>
  <c r="BE581"/>
  <c r="BE583"/>
  <c r="BE616"/>
  <c r="BE624"/>
  <c r="BE625"/>
  <c r="BE631"/>
  <c r="BE636"/>
  <c r="BE639"/>
  <c r="BE641"/>
  <c r="BE642"/>
  <c r="J125"/>
  <c r="BE138"/>
  <c r="BE146"/>
  <c r="BE177"/>
  <c r="BE185"/>
  <c r="BE201"/>
  <c r="BE205"/>
  <c r="BE246"/>
  <c r="BE260"/>
  <c r="BE261"/>
  <c r="BE262"/>
  <c r="BE270"/>
  <c r="BE292"/>
  <c r="BE307"/>
  <c r="BE326"/>
  <c r="BE332"/>
  <c r="BE335"/>
  <c r="BE338"/>
  <c r="BE344"/>
  <c r="BE361"/>
  <c r="BE368"/>
  <c r="BE377"/>
  <c r="BE380"/>
  <c r="BE389"/>
  <c r="BE396"/>
  <c r="BE430"/>
  <c r="BE441"/>
  <c r="BE455"/>
  <c r="BE461"/>
  <c r="BE469"/>
  <c r="BE474"/>
  <c r="BE492"/>
  <c r="BE504"/>
  <c r="BE513"/>
  <c r="BE520"/>
  <c r="BE526"/>
  <c r="BE527"/>
  <c r="BE535"/>
  <c r="BE544"/>
  <c r="BE548"/>
  <c r="BE551"/>
  <c r="BE553"/>
  <c r="BE555"/>
  <c r="BE559"/>
  <c r="BE564"/>
  <c r="BE569"/>
  <c r="BE570"/>
  <c r="BE572"/>
  <c r="BE574"/>
  <c r="BE577"/>
  <c r="BE580"/>
  <c r="BE582"/>
  <c r="BE591"/>
  <c r="BE596"/>
  <c r="BE610"/>
  <c r="BE620"/>
  <c r="BE626"/>
  <c r="BE632"/>
  <c r="BE635"/>
  <c r="E85"/>
  <c r="BE173"/>
  <c r="BE183"/>
  <c r="BE189"/>
  <c r="BE247"/>
  <c r="BE248"/>
  <c r="BE256"/>
  <c r="BE276"/>
  <c r="BE299"/>
  <c r="BE310"/>
  <c r="BE312"/>
  <c r="BE318"/>
  <c r="BE329"/>
  <c r="BE354"/>
  <c r="BE374"/>
  <c r="BE386"/>
  <c r="BE392"/>
  <c r="BE403"/>
  <c r="BE413"/>
  <c r="BE419"/>
  <c r="BE440"/>
  <c r="BE446"/>
  <c r="BE449"/>
  <c r="BE470"/>
  <c r="BE488"/>
  <c r="BE490"/>
  <c r="BE496"/>
  <c r="BE507"/>
  <c r="BE521"/>
  <c r="BE524"/>
  <c r="BE530"/>
  <c r="BE538"/>
  <c r="BE540"/>
  <c r="BE546"/>
  <c r="BE556"/>
  <c r="BE558"/>
  <c r="BE561"/>
  <c r="BE565"/>
  <c r="BE567"/>
  <c r="BE576"/>
  <c r="BE587"/>
  <c r="BE597"/>
  <c r="BE603"/>
  <c r="BE619"/>
  <c r="BE627"/>
  <c r="BE634"/>
  <c r="BE637"/>
  <c i="1" r="BB96"/>
  <c i="2" r="F36"/>
  <c i="1" r="BA96"/>
  <c r="AS94"/>
  <c i="3" r="F38"/>
  <c i="1" r="BC97"/>
  <c i="2" r="F38"/>
  <c i="1" r="BC96"/>
  <c i="2" r="J32"/>
  <c i="3" r="F39"/>
  <c i="1" r="BD97"/>
  <c i="4" r="J36"/>
  <c i="1" r="AW98"/>
  <c i="4" r="F39"/>
  <c i="1" r="BD98"/>
  <c i="4" r="F38"/>
  <c i="1" r="BC98"/>
  <c i="5" r="F38"/>
  <c i="1" r="BC99"/>
  <c i="5" r="F36"/>
  <c i="1" r="BA99"/>
  <c i="6" r="F37"/>
  <c i="1" r="BB101"/>
  <c i="6" r="F36"/>
  <c i="1" r="BA101"/>
  <c i="7" r="F38"/>
  <c i="1" r="BC102"/>
  <c i="7" r="F39"/>
  <c i="1" r="BD102"/>
  <c i="8" r="J36"/>
  <c i="1" r="AW103"/>
  <c i="9" r="F36"/>
  <c i="1" r="BA104"/>
  <c i="9" r="F38"/>
  <c i="1" r="BC104"/>
  <c i="2" r="J36"/>
  <c i="1" r="AW96"/>
  <c i="3" r="F36"/>
  <c i="1" r="BA97"/>
  <c i="3" r="J36"/>
  <c i="1" r="AW97"/>
  <c i="5" r="F39"/>
  <c i="1" r="BD99"/>
  <c i="6" r="F38"/>
  <c i="1" r="BC101"/>
  <c i="6" r="F39"/>
  <c i="1" r="BD101"/>
  <c i="7" r="J36"/>
  <c i="1" r="AW102"/>
  <c i="8" r="F36"/>
  <c i="1" r="BA103"/>
  <c i="8" r="F38"/>
  <c i="1" r="BC103"/>
  <c i="8" r="F37"/>
  <c i="1" r="BB103"/>
  <c i="9" r="F37"/>
  <c i="1" r="BB104"/>
  <c i="2" r="F39"/>
  <c i="1" r="BD96"/>
  <c i="3" r="F37"/>
  <c i="1" r="BB97"/>
  <c i="4" r="F36"/>
  <c i="1" r="BA98"/>
  <c i="4" r="F37"/>
  <c i="1" r="BB98"/>
  <c i="5" r="J36"/>
  <c i="1" r="AW99"/>
  <c i="5" r="F37"/>
  <c i="1" r="BB99"/>
  <c i="6" r="J36"/>
  <c i="1" r="AW101"/>
  <c i="7" r="F36"/>
  <c i="1" r="BA102"/>
  <c i="7" r="F37"/>
  <c i="1" r="BB102"/>
  <c i="8" r="F39"/>
  <c i="1" r="BD103"/>
  <c i="9" r="J36"/>
  <c i="1" r="AW104"/>
  <c i="9" r="F39"/>
  <c i="1" r="BD104"/>
  <c i="5" l="1" r="T125"/>
  <c r="T124"/>
  <c r="P125"/>
  <c r="P124"/>
  <c i="1" r="AU99"/>
  <c i="3" r="R148"/>
  <c i="2" r="T132"/>
  <c r="T131"/>
  <c i="8" r="BK125"/>
  <c r="J125"/>
  <c r="J99"/>
  <c i="2" r="R132"/>
  <c r="R131"/>
  <c r="P132"/>
  <c r="P131"/>
  <c i="1" r="AU96"/>
  <c i="5" r="R125"/>
  <c r="R124"/>
  <c i="3" r="T148"/>
  <c r="P148"/>
  <c i="1" r="AU97"/>
  <c i="8" r="J126"/>
  <c r="J100"/>
  <c i="4" r="BK125"/>
  <c r="J125"/>
  <c r="J99"/>
  <c i="5" r="BK125"/>
  <c r="J125"/>
  <c r="J99"/>
  <c i="9" r="J124"/>
  <c r="J100"/>
  <c i="7" r="BK123"/>
  <c r="J123"/>
  <c r="J99"/>
  <c i="9" r="BK122"/>
  <c r="J122"/>
  <c r="J98"/>
  <c i="6" r="BK122"/>
  <c r="J122"/>
  <c i="3" r="J1020"/>
  <c r="J117"/>
  <c i="1" r="AG96"/>
  <c i="2" r="J132"/>
  <c r="J99"/>
  <c r="J98"/>
  <c i="3" r="J35"/>
  <c i="1" r="AV97"/>
  <c r="AT97"/>
  <c i="7" r="F35"/>
  <c i="1" r="AZ102"/>
  <c i="9" r="F35"/>
  <c i="1" r="AZ104"/>
  <c r="BA100"/>
  <c r="AW100"/>
  <c r="BC100"/>
  <c r="AY100"/>
  <c r="AU100"/>
  <c i="2" r="J35"/>
  <c i="1" r="AV96"/>
  <c r="AT96"/>
  <c r="AN96"/>
  <c i="3" r="J32"/>
  <c i="1" r="AG97"/>
  <c i="4" r="F35"/>
  <c i="1" r="AZ98"/>
  <c i="4" r="J35"/>
  <c i="1" r="AV98"/>
  <c r="AT98"/>
  <c i="5" r="J35"/>
  <c i="1" r="AV99"/>
  <c r="AT99"/>
  <c i="5" r="F35"/>
  <c i="1" r="AZ99"/>
  <c r="BB95"/>
  <c r="AX95"/>
  <c r="BC95"/>
  <c r="BA95"/>
  <c r="AW95"/>
  <c r="BD95"/>
  <c i="6" r="F35"/>
  <c i="1" r="AZ101"/>
  <c i="6" r="J35"/>
  <c i="1" r="AV101"/>
  <c r="AT101"/>
  <c i="6" r="J32"/>
  <c i="1" r="AG101"/>
  <c i="7" r="J35"/>
  <c i="1" r="AV102"/>
  <c r="AT102"/>
  <c i="8" r="J35"/>
  <c i="1" r="AV103"/>
  <c r="AT103"/>
  <c i="8" r="F35"/>
  <c i="1" r="AZ103"/>
  <c r="BB100"/>
  <c r="AX100"/>
  <c i="9" r="J35"/>
  <c i="1" r="AV104"/>
  <c r="AT104"/>
  <c r="BD100"/>
  <c i="2" r="F35"/>
  <c i="1" r="AZ96"/>
  <c i="3" r="F35"/>
  <c i="1" r="AZ97"/>
  <c i="7" l="1" r="BK122"/>
  <c r="J122"/>
  <c i="4" r="BK124"/>
  <c r="J124"/>
  <c i="8" r="BK124"/>
  <c r="J124"/>
  <c r="J98"/>
  <c i="5" r="BK124"/>
  <c r="J124"/>
  <c i="1" r="AN101"/>
  <c i="6" r="J98"/>
  <c r="J41"/>
  <c i="1" r="AN97"/>
  <c i="3" r="J41"/>
  <c i="2" r="J41"/>
  <c i="1" r="AU95"/>
  <c r="AU94"/>
  <c i="9" r="J32"/>
  <c i="1" r="AG104"/>
  <c i="4" r="J32"/>
  <c i="1" r="AG98"/>
  <c r="BD94"/>
  <c r="W33"/>
  <c r="BC94"/>
  <c r="W32"/>
  <c i="7" r="J32"/>
  <c i="1" r="AG102"/>
  <c i="5" r="J32"/>
  <c i="1" r="AG99"/>
  <c r="AY95"/>
  <c r="BA94"/>
  <c r="W30"/>
  <c r="AZ95"/>
  <c r="AZ100"/>
  <c r="AV100"/>
  <c r="AT100"/>
  <c r="BB94"/>
  <c r="W31"/>
  <c i="7" l="1" r="J41"/>
  <c i="9" r="J41"/>
  <c i="4" r="J41"/>
  <c i="5" r="J41"/>
  <c i="7" r="J98"/>
  <c i="5" r="J98"/>
  <c i="4" r="J98"/>
  <c i="1" r="AN98"/>
  <c r="AN99"/>
  <c r="AN102"/>
  <c r="AN104"/>
  <c r="AG95"/>
  <c r="AZ94"/>
  <c r="W29"/>
  <c r="AY94"/>
  <c r="AX94"/>
  <c r="AW94"/>
  <c r="AK30"/>
  <c i="8" r="J32"/>
  <c i="1" r="AG103"/>
  <c r="AG100"/>
  <c r="AV95"/>
  <c r="AT95"/>
  <c r="AN95"/>
  <c i="8" l="1" r="J41"/>
  <c i="1" r="AN103"/>
  <c r="AN100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<sst xmlns="http://schemas.openxmlformats.org/spreadsheetml/2006/main">
  <si>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</si>
  <si>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</si>
  <si>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</si>
  <si>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</si>
  <si>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</si>
  <si>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{0d26e68c-fd3c-4194-bfb7-00734d6e7ef9}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</si>
  <si>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</si>
  <si>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</si>
  <si>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</si>
  <si>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</si>
  <si>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</si>
  <si>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</si>
  <si>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</si>
  <si>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</si>
  <si>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PI21003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</si>
  <si>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</si>
  <si>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</si>
  <si>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elektroinstalace v AKO1 VDJ Jesenice I</t>
  </si>
  <si>
    <t>KSO:</t>
  </si>
  <si>
    <t>CC-CZ:</t>
  </si>
  <si>
    <t>Místo:</t>
  </si>
  <si>
    <t>VDJ Jesenice 1, Vestecká 151, 252 50 Vestec</t>
  </si>
  <si>
    <t>Datum:</t>
  </si>
  <si>
    <t>30. 11. 2023</t>
  </si>
  <si>
    <t>CZ-CPV:</t>
  </si>
  <si>
    <t>45232150-8</t>
  </si>
  <si>
    <t>CZ-CPA:</t>
  </si>
  <si>
    <t>42.21.23</t>
  </si>
  <si>
    <t>Zadavatel:</t>
  </si>
  <si>
    <t>IČ:</t>
  </si>
  <si>
    <t>26496224</t>
  </si>
  <si>
    <t>Voda Želivka a.s.</t>
  </si>
  <si>
    <t>DIČ:</t>
  </si>
  <si>
    <t>CZ26496224</t>
  </si>
  <si>
    <t>Uchazeč:</t>
  </si>
  <si>
    <t>Vyplň údaj</t>
  </si>
  <si>
    <t>Projektant:</t>
  </si>
  <si>
    <t>40755517</t>
  </si>
  <si>
    <t>MPC System, společnost s r.o.</t>
  </si>
  <si>
    <t>CZ40755517</t>
  </si>
  <si>
    <t>True</t>
  </si>
  <si>
    <t>Zpracovatel:</t>
  </si>
  <si>
    <t>Ing. Karel Řeháček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</si>
  <si>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</si>
  <si>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Projektant upozorňuje, že cena v KR je platná k datu vydání dokumnentace. Projektant upozorňuje, že ceníkové ceny dle sazebníku URS nemusí odpovídat cenám obvyklím v místě realizace stavby a reálná hodnota se může být vyšší než uvádí KR. Je-li v názvu položky v kontrolním rozpočtu nebo v soupisu prací uvedena v kolonce „Popis“ obchodní značka jakéhokoliv materiálu, výrobku nebo technologie, má tento název pouze informativní charakter. Pro ocenění a následně pro realizaci je možné použít i jiný materiál, výrobek nebo technologii, se srovnatelnými nebo lepšími užitnými vlastnostmi, které odpovídají požadavkům dokumentace. _x000d_
Přesná specifikace materiálu a prací je uvedena v zadávací dokumentaci, která tvoří nedílnou součást rozpočtu. Specifikace materiálů a postupu prací, která je uvedena v technických zprávách, soupisech prací či jinde v zadávací dokumentaci má přednost před popisem položky v rozpočtu (Položky URS nemusí vždy přesně odpovídat požadovanému provedení)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</si>
  <si>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</si>
  <si>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</si>
  <si>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</si>
  <si>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</si>
  <si>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</si>
  <si>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</si>
  <si>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</si>
  <si>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</si>
  <si>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</si>
  <si>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</si>
  <si>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</si>
  <si>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</si>
  <si>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</si>
  <si>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</si>
  <si>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</si>
  <si>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</si>
  <si>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</si>
  <si>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</si>
  <si>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</si>
  <si>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</si>
  <si>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</si>
  <si>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</si>
  <si>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</si>
  <si>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</si>
  <si>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</si>
  <si>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</si>
  <si>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</si>
  <si>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</si>
  <si>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</si>
  <si>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</si>
  <si>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</si>
  <si>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</si>
  <si>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</si>
  <si>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</si>
  <si>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</si>
  <si>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</si>
  <si>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</si>
  <si>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</si>
  <si>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</si>
  <si>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</si>
  <si>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</si>
  <si>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</si>
  <si>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</si>
  <si>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</si>
  <si>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SO01</t>
  </si>
  <si>
    <t>Stavebně technické řešení</t>
  </si>
  <si>
    <t>STA</t>
  </si>
  <si>
    <t>1</t>
  </si>
  <si>
    <t>{23137e75-6a2c-404e-9245-d0fa35549849}</t>
  </si>
  <si>
    <t>2</t>
  </si>
  <si>
    <t>/</t>
  </si>
  <si>
    <t>SO01.1</t>
  </si>
  <si>
    <t>Sanace a stavební úpravy</t>
  </si>
  <si>
    <t>Soupis</t>
  </si>
  <si>
    <t>{46d21c29-aa09-48cf-9d4b-ea8ab82e5c1c}</t>
  </si>
  <si>
    <t>SO01.2</t>
  </si>
  <si>
    <t>Úprava potrubních rozvodů</t>
  </si>
  <si>
    <t>{86961a2d-049c-4531-b08f-6bb912cd13ee}</t>
  </si>
  <si>
    <t>VRN1</t>
  </si>
  <si>
    <t>Vedlejší rozpočtové náklady - SO01</t>
  </si>
  <si>
    <t>{28fbb0ee-2968-41a3-85e9-c1743f18852f}</t>
  </si>
  <si>
    <t>ON1</t>
  </si>
  <si>
    <t>Ostatní náklady - SO01</t>
  </si>
  <si>
    <t>{bfbd9c49-5adc-45b0-8595-a7c25713fc54}</t>
  </si>
  <si>
    <t>SO02</t>
  </si>
  <si>
    <t>Výměna stavební elektroinstalace</t>
  </si>
  <si>
    <t>{b013a8b2-a602-4c1b-956a-899bbba9e775}</t>
  </si>
  <si>
    <t>SO02.1</t>
  </si>
  <si>
    <t xml:space="preserve">Elektrotechnická část </t>
  </si>
  <si>
    <t>{f3e9daf9-bc56-4bbe-b8e3-6669b29f5da3}</t>
  </si>
  <si>
    <t>SO02.2</t>
  </si>
  <si>
    <t>Stavební část</t>
  </si>
  <si>
    <t>{6ca90575-7c97-4085-8f4d-51e0709eb2eb}</t>
  </si>
  <si>
    <t>VRN2</t>
  </si>
  <si>
    <t>Vedlejší rozpočtové náklady - SO02</t>
  </si>
  <si>
    <t>{de8e5a71-99d1-44db-82e7-0c3a2b100ec0}</t>
  </si>
  <si>
    <t>ON2</t>
  </si>
  <si>
    <t>Ostatní náklady - SO02</t>
  </si>
  <si>
    <t>{41f7243d-913b-4665-881c-d7e86f5cdda4}</t>
  </si>
  <si>
    <t>b_podlahy</t>
  </si>
  <si>
    <t>Vybourání betonové mazaniny podlahy armaturní kmory tl.100-200mm</t>
  </si>
  <si>
    <t>m3</t>
  </si>
  <si>
    <t>39,192</t>
  </si>
  <si>
    <t>S01strop</t>
  </si>
  <si>
    <t>plocha spodního líce stropní desky a podesty dle předepsaného technolog. postupu</t>
  </si>
  <si>
    <t>m2</t>
  </si>
  <si>
    <t>349,01</t>
  </si>
  <si>
    <t>KRYCÍ LIST SOUPISU PRACÍ</t>
  </si>
  <si>
    <t>S01steny</t>
  </si>
  <si>
    <t>plocha vnitřních obvodových železobetonových stěn vč. pojezdové dráhy a sloupů dle předepsaného tech</t>
  </si>
  <si>
    <t>468,2</t>
  </si>
  <si>
    <t>S02jimka</t>
  </si>
  <si>
    <t>plocha odpadní jímky ze železobetonu dle předepsaného technolog. postupu</t>
  </si>
  <si>
    <t>14,211</t>
  </si>
  <si>
    <t>ZB01blok</t>
  </si>
  <si>
    <t>plocha železobetonových podpěrných bloků dle předepsaného technolog. postupu</t>
  </si>
  <si>
    <t>21,855</t>
  </si>
  <si>
    <t>Mpodlaha</t>
  </si>
  <si>
    <t>objem betonové mazaniny</t>
  </si>
  <si>
    <t>23,726</t>
  </si>
  <si>
    <t>Objekt:</t>
  </si>
  <si>
    <t>S03</t>
  </si>
  <si>
    <t>zděné vnitřní stěny</t>
  </si>
  <si>
    <t>139,143</t>
  </si>
  <si>
    <t>SO01 - Stavebně technické řešení</t>
  </si>
  <si>
    <t>Sroz</t>
  </si>
  <si>
    <t>výmalba rozvodny</t>
  </si>
  <si>
    <t>124,745</t>
  </si>
  <si>
    <t>Soupis:</t>
  </si>
  <si>
    <t>Svyztuz</t>
  </si>
  <si>
    <t>plocha vysekání betonu obnažené výztuže</t>
  </si>
  <si>
    <t>141,356</t>
  </si>
  <si>
    <t>SO01.1 - Sanace a stavební úpravy</t>
  </si>
  <si>
    <t>delkatrhlin</t>
  </si>
  <si>
    <t>délka trhlin nad 4mm</t>
  </si>
  <si>
    <t>m</t>
  </si>
  <si>
    <t>8,4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</si>
  <si>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Projektant upozorňuje, že cena v KR je platná k datu vydání dokumnentace. Projektant upozorňuje, že ceníkové ceny dle sazebníku URS nemusí odpovídat cenám obvyklím v místě realizace stavby a reálná hodnota se může být vyšší než uvádí KR. Je-li v názvu položky v kontrolním rozpočtu nebo v soupisu prací uvedena v kolonce „Popis“ obchodní značka jakéhokoliv materiálu, výrobku nebo technologie, má tento název pouze informativní charakter. Pro ocenění a následně pro realizaci je možné použít i jiný materiál, výrobek nebo technologii, se srovnatelnými nebo lepšími užitnými vlastnostmi, které odpovídají požadavkům dokumentace.  Přesná specifikace materiálu a prací je uvedena v zadávací dokumentaci, která tvoří nedílnou součást rozpočtu. Specifikace materiálů a postupu prací, která je uvedena v technických zprávách, soupisech prací či jinde v zadávací dokumentaci má přednost před popisem položky v rozpočtu (Položky URS nemusí vždy přesně odpovídat požadovanému provedení) 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</si>
  <si>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</si>
  <si>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</si>
  <si>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</si>
  <si>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</si>
  <si>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</si>
  <si>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</si>
  <si>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D1 - Bourací práce, demontáže</t>
  </si>
  <si>
    <t xml:space="preserve">    D2 - Sanace podzemního objektu armaturní šachty</t>
  </si>
  <si>
    <t xml:space="preserve">    D3 - Stavebně přípomocné práce - armaturní komora</t>
  </si>
  <si>
    <t xml:space="preserve">    D4 - Zámečnické konstrukce</t>
  </si>
  <si>
    <t xml:space="preserve">    D5 - Stavební úpravy rozvodny elektro</t>
  </si>
  <si>
    <t xml:space="preserve">    D6 - Obnova vnitřní kanalizace a dešťových svodů armaturní komory</t>
  </si>
  <si>
    <t xml:space="preserve">    D7 - Ostatní práce a dodávky</t>
  </si>
  <si>
    <t xml:space="preserve">      998 - Přesun hmot</t>
  </si>
  <si>
    <t xml:space="preserve">      997 - Přesun sutě</t>
  </si>
  <si>
    <t xml:space="preserve">      997-s - Skládkovné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</si>
  <si>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</si>
  <si>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</si>
  <si>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</si>
  <si>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</si>
  <si>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</si>
  <si>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</si>
  <si>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</si>
  <si>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</si>
  <si>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</si>
  <si>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</si>
  <si>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</si>
  <si>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</si>
  <si>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</si>
  <si>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</si>
  <si>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</si>
  <si>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D1</t>
  </si>
  <si>
    <t>Bourací práce, demontáže</t>
  </si>
  <si>
    <t>K</t>
  </si>
  <si>
    <t>966071121R</t>
  </si>
  <si>
    <t xml:space="preserve">Demontáž a vybourání  ocelových kcí hmotnosti do 5 t z profilů hmotnosti přes 13 do 30 kg/m</t>
  </si>
  <si>
    <t>4</t>
  </si>
  <si>
    <t>-53739974</t>
  </si>
  <si>
    <t>VV</t>
  </si>
  <si>
    <t>B02</t>
  </si>
  <si>
    <t>Demontáž a vybourání stávajících krycích ocelových plechů š. 200 mm a ocelových odpadních kanálků 200 x 100 mm</t>
  </si>
  <si>
    <t>3,8+1,15*2+2,4+16,65+3,6</t>
  </si>
  <si>
    <t>966071131R</t>
  </si>
  <si>
    <t>Demontáž ocelových kcí hmotnosti do 5 t z profilů hmotnosti přes 30 kg/m vč. šetrné odříznutí od potrubí, zabroušení svarů</t>
  </si>
  <si>
    <t>kpl</t>
  </si>
  <si>
    <t>1953469449</t>
  </si>
  <si>
    <t>B01</t>
  </si>
  <si>
    <t xml:space="preserve">Demontáž stávajícího rámu (podpěry) z profilu U200,  šetrné odříznutí od potrubí, zabroušení svarů</t>
  </si>
  <si>
    <t>3</t>
  </si>
  <si>
    <t>733120819R</t>
  </si>
  <si>
    <t>Demontáž potrubí ocelového hladkého D přes 38 do 60,3 vč. izolací a uchycení</t>
  </si>
  <si>
    <t>16</t>
  </si>
  <si>
    <t>-2037166111</t>
  </si>
  <si>
    <t>B03</t>
  </si>
  <si>
    <t>Demontáž stávajících ocelových rozvodů ÚT DN50 vč. izolací a uchycení</t>
  </si>
  <si>
    <t>2*(3,115+1,5+5,251+5,462)</t>
  </si>
  <si>
    <t>722110825</t>
  </si>
  <si>
    <t>Demontáž potrubí litinového hrdlového DN přes 80 do 125 vč. uchycení</t>
  </si>
  <si>
    <t>kus</t>
  </si>
  <si>
    <t>CS ÚRS 2023 02</t>
  </si>
  <si>
    <t>-330885640</t>
  </si>
  <si>
    <t>D04</t>
  </si>
  <si>
    <t>Demontáž stávajících litinových a PVC rozvodů vnitřní kanalizace DN150/100 vč. uchycení</t>
  </si>
  <si>
    <t xml:space="preserve"> (8,2+3,2+2,3+3*1+3+2+3,4)*1,1</t>
  </si>
  <si>
    <t>5</t>
  </si>
  <si>
    <t>767996701</t>
  </si>
  <si>
    <t>Demontáž atypických zámečnických konstrukcí řezáním hm jednotlivých dílů do 50 kg</t>
  </si>
  <si>
    <t>kg</t>
  </si>
  <si>
    <t>-2124924476</t>
  </si>
  <si>
    <t>B05</t>
  </si>
  <si>
    <t>Demontáž stávajících ocelových obslužných plošin, vč. schodišť, žebříků a podpěrných konstrukcí</t>
  </si>
  <si>
    <t>1*(6,2+8,2+4,6+3,2+3+3+1,2+2,2+3,2) = 38,2 m2</t>
  </si>
  <si>
    <t>38,2*100</t>
  </si>
  <si>
    <t>B09</t>
  </si>
  <si>
    <t>Demontáž ocelového poklopu 800x650, vč. vybourání rámu (rozvodna elektro)</t>
  </si>
  <si>
    <t>2*141</t>
  </si>
  <si>
    <t>B10</t>
  </si>
  <si>
    <t>Demontáž rámu rozvaděče vč. demontáže příslušných ocelových poklopů (rozvodna elektro)</t>
  </si>
  <si>
    <t>510</t>
  </si>
  <si>
    <t>B12</t>
  </si>
  <si>
    <t>Demontáž ocelového žebříku a rámu (odpadní jímka)</t>
  </si>
  <si>
    <t>250</t>
  </si>
  <si>
    <t>B13</t>
  </si>
  <si>
    <t>Demontáž ocelových podpěr (potrubí obtoku DN1000)</t>
  </si>
  <si>
    <t>2*599</t>
  </si>
  <si>
    <t>B15</t>
  </si>
  <si>
    <t>Demontáž umyvadla odběru vzorků vč. přívodního a odpadního potrubí</t>
  </si>
  <si>
    <t>Demontáž všech nevyužitých konzol, podpěr, uližení, a dalších konsturkcí</t>
  </si>
  <si>
    <t>1250</t>
  </si>
  <si>
    <t>Součet</t>
  </si>
  <si>
    <t>6</t>
  </si>
  <si>
    <t>977151142</t>
  </si>
  <si>
    <t>Jádrové vrty diamantovými korunkami do stavebních materiálů D přes 800 do 850 mm</t>
  </si>
  <si>
    <t>ks</t>
  </si>
  <si>
    <t>1936870373</t>
  </si>
  <si>
    <t>B06</t>
  </si>
  <si>
    <t>Vybourání ocelového potrubí DN600 ze železobetonových konstrukcí, výška betonu 0,3 m</t>
  </si>
  <si>
    <t>7</t>
  </si>
  <si>
    <t>965042141</t>
  </si>
  <si>
    <t>Bourání podkladů pod dlažby nebo mazanin betonových nebo z litého asfaltu tl do 100 mm pl přes 4 m2</t>
  </si>
  <si>
    <t>1429549057</t>
  </si>
  <si>
    <t>B07</t>
  </si>
  <si>
    <t>0,15*(10,9*19,7+5,7*4)*1,1</t>
  </si>
  <si>
    <t>8</t>
  </si>
  <si>
    <t>965049111</t>
  </si>
  <si>
    <t>Příplatek k bourání betonových mazanin za bourání mazanin se v podzemních objektech</t>
  </si>
  <si>
    <t>-1572627168</t>
  </si>
  <si>
    <t>9</t>
  </si>
  <si>
    <t>965049111R</t>
  </si>
  <si>
    <t>Příplatek k bourání betonových mazanin za bourání mazanin ve stížených podmínkách (pod potrubím)</t>
  </si>
  <si>
    <t>109109724</t>
  </si>
  <si>
    <t>b_podlahy*0,3</t>
  </si>
  <si>
    <t>10</t>
  </si>
  <si>
    <t>962052210</t>
  </si>
  <si>
    <t>Bourání zdiva nadzákladového ze ŽB do 1 m3</t>
  </si>
  <si>
    <t>1115651546</t>
  </si>
  <si>
    <t>B08</t>
  </si>
  <si>
    <t xml:space="preserve">Vybourání stávajících podpěrných železobetonových bloků </t>
  </si>
  <si>
    <t>4*(1*0,4*0,65)+1*(2*1*0,485)+8*(0,3*0,3*0,3)</t>
  </si>
  <si>
    <t>11</t>
  </si>
  <si>
    <t>776201812</t>
  </si>
  <si>
    <t>Demontáž lepených povlakových podlah s podložkou ručně</t>
  </si>
  <si>
    <t>742772599</t>
  </si>
  <si>
    <t>B11</t>
  </si>
  <si>
    <t>Odstranění podlahové krytiny z PVC vč. dřevěného záklopu, začištění povrchu podlahy (rozvodna elektro)</t>
  </si>
  <si>
    <t>droz</t>
  </si>
  <si>
    <t>5,3</t>
  </si>
  <si>
    <t>12</t>
  </si>
  <si>
    <t>961044111</t>
  </si>
  <si>
    <t>Bourání základů z betonu prostého</t>
  </si>
  <si>
    <t>1866862846</t>
  </si>
  <si>
    <t>B16</t>
  </si>
  <si>
    <t>Vybourání pracovního prostoru pro umožnění přivaření a montáže nového odpadního potrubí do hl. 0,24m</t>
  </si>
  <si>
    <t>(2,7*1+0,5*0,5)*0,24</t>
  </si>
  <si>
    <t>B17</t>
  </si>
  <si>
    <t>Proříznutí a vybourání drážky š.200mm do hl.200mm pro nový odvodňovací žlab</t>
  </si>
  <si>
    <t>22*0,2*0,15</t>
  </si>
  <si>
    <t>13</t>
  </si>
  <si>
    <t>634911154</t>
  </si>
  <si>
    <t>Řezání dilatačních spár š 40 mm hl přes 50 do 80 mm v čerstvé betonové mazanině</t>
  </si>
  <si>
    <t>-701474472</t>
  </si>
  <si>
    <t>22*2</t>
  </si>
  <si>
    <t>14</t>
  </si>
  <si>
    <t>DR1</t>
  </si>
  <si>
    <t>Zabezpečení zakrytím potrubí armatur a tvarovek proti poškození před zahájením sanačních prací</t>
  </si>
  <si>
    <t>1855560825</t>
  </si>
  <si>
    <t>DN1200 (pitná voda) vč. odboček - 12+12+5,4+4,4 = 33,8 m</t>
  </si>
  <si>
    <t>DN1000 (obtok) - 8,9+2,8 = 11,7 m</t>
  </si>
  <si>
    <t>DN800 (odpad) vč. obtoku - 3,4 m</t>
  </si>
  <si>
    <t>DN400 (zavzdušnění - nerez) - 25,6+20,6 = 46,2 m</t>
  </si>
  <si>
    <t>DN300 (zavzdušnení - ocel) - 27,4 m</t>
  </si>
  <si>
    <t>DN200 (obtoky pitné vody) - 3,2+3,2+1,1+1,1 = 8,6 m</t>
  </si>
  <si>
    <t>DN100 (obtok obtoku) - 3 m</t>
  </si>
  <si>
    <t xml:space="preserve">pi*(1,202*33,8+1,02*11,7+0,83*3,4+0,43*46,2+0,324*27,4+0,219*8,6+0,114*3)*1,5 </t>
  </si>
  <si>
    <t>D2</t>
  </si>
  <si>
    <t>Sanace podzemního objektu armaturní šachty</t>
  </si>
  <si>
    <t>SR1</t>
  </si>
  <si>
    <t>Prohlídka metodou akustického trasování - žb. konstrukce stropu, stěn a odpadní jímky</t>
  </si>
  <si>
    <t>-844353465</t>
  </si>
  <si>
    <t>Plocha S01</t>
  </si>
  <si>
    <t>Vstupní podesta + průvlak - 5,11*5,7</t>
  </si>
  <si>
    <t>Dolní podesta - 1,16*5,7</t>
  </si>
  <si>
    <t>Stropní konstrukce + průvlaky - 10,9*(6,7+14,6+2,43)*1,1(koef. průvlaky)</t>
  </si>
  <si>
    <t>Stropní konstrukce nad vstupní podestou - 4,03*5,7*1,1(koef. průvlaky)</t>
  </si>
  <si>
    <t>Překlad vstupních vrat - 0,87*4</t>
  </si>
  <si>
    <t>5,11*5,7+1,16*5,7+10,9*(6,7+14,6+2,43)*1,1+4,03*5,7*1,1+0,87*4</t>
  </si>
  <si>
    <t>plocha S02</t>
  </si>
  <si>
    <t>Spodní obvod místnosti - 70,32*5,5</t>
  </si>
  <si>
    <t>Jeřábové dráhy - 2,4*14</t>
  </si>
  <si>
    <t>Horní stěna vodojemu - 2,8*14</t>
  </si>
  <si>
    <t>Sloup - 4*0,45*4,8</t>
  </si>
  <si>
    <t>70,32*5,5+2,4*14+2,8*14+4*0,45*4,8</t>
  </si>
  <si>
    <t>plocha S02 - odpadní jímka</t>
  </si>
  <si>
    <t>0,17*4*(2*0,3+0,4*0,6)+2*6,82</t>
  </si>
  <si>
    <t>železobetonových podpěrných bloků dle předepsaného technolog. postupu</t>
  </si>
  <si>
    <t>((2*0,781+2*0,296)*0,4+2*2,88*0,66+4,48*0,7+2,88*0,595+2*(2*0,708+2*1,062)*0,8)*1,2*1,2</t>
  </si>
  <si>
    <t>985111211</t>
  </si>
  <si>
    <t>Odsekání betonu stěn tl do 80 mm</t>
  </si>
  <si>
    <t>703713271</t>
  </si>
  <si>
    <t>Odstranění nalezených nesoudržných vrstev žb. konstrukcí předpoklad do 1 m3</t>
  </si>
  <si>
    <t xml:space="preserve">předpoklad od 0% do 10% </t>
  </si>
  <si>
    <t>S01steny*0,1</t>
  </si>
  <si>
    <t>ZB01blok*0,1</t>
  </si>
  <si>
    <t>17</t>
  </si>
  <si>
    <t>985111221</t>
  </si>
  <si>
    <t>Odsekání betonu líce kleneb a podhledů tl do 80 mm</t>
  </si>
  <si>
    <t>-1360822575</t>
  </si>
  <si>
    <t>předpoklad od 0 do 10%</t>
  </si>
  <si>
    <t>S01strop*0,1</t>
  </si>
  <si>
    <t>S02jimka*0,1</t>
  </si>
  <si>
    <t>Mezisoučet</t>
  </si>
  <si>
    <t>18</t>
  </si>
  <si>
    <t>985111291</t>
  </si>
  <si>
    <t>Příplatek k odsekání omítek a betonu za práci ve stížených podmínkách</t>
  </si>
  <si>
    <t>-819340210</t>
  </si>
  <si>
    <t>19</t>
  </si>
  <si>
    <t>985111292</t>
  </si>
  <si>
    <t>Příplatek k odsekání omítek a betonu za plochu do 10 m2 jednotlivě</t>
  </si>
  <si>
    <t>308942741</t>
  </si>
  <si>
    <t>20</t>
  </si>
  <si>
    <t>985112113</t>
  </si>
  <si>
    <t>Odsekání degradovaného betonu stěn tl přes 30 do 50 mm</t>
  </si>
  <si>
    <t>-1368391619</t>
  </si>
  <si>
    <t xml:space="preserve">předpoklad od 0% do 5% </t>
  </si>
  <si>
    <t>S01steny*0,05</t>
  </si>
  <si>
    <t>ZB01blok*0,05</t>
  </si>
  <si>
    <t>985112122</t>
  </si>
  <si>
    <t>Odsekání degradovaného betonu líce kleneb a podhledů tl přes 10 do 30 mm</t>
  </si>
  <si>
    <t>-102557328</t>
  </si>
  <si>
    <t xml:space="preserve">degradovaný beton dle průzkumů </t>
  </si>
  <si>
    <t>(3+2+21+2+2)*1,3</t>
  </si>
  <si>
    <t>22</t>
  </si>
  <si>
    <t>985112123</t>
  </si>
  <si>
    <t>Odsekání degradovaného betonu líce kleneb a podhledů tl přes 30 do 50 mm</t>
  </si>
  <si>
    <t>-1891287536</t>
  </si>
  <si>
    <t>(2+3+1,5+3)*1,3</t>
  </si>
  <si>
    <t>23</t>
  </si>
  <si>
    <t>985112192</t>
  </si>
  <si>
    <t>Příplatek k odsekání degradovaného betonu za práci v náročních podmínkách</t>
  </si>
  <si>
    <t>1914076452</t>
  </si>
  <si>
    <t>24</t>
  </si>
  <si>
    <t>985112193</t>
  </si>
  <si>
    <t>Příplatek k odsekání degradovaného betonu za plochu do 10 m2 jednotlivě</t>
  </si>
  <si>
    <t>1943265186</t>
  </si>
  <si>
    <t>25</t>
  </si>
  <si>
    <t>985121122</t>
  </si>
  <si>
    <t>Tryskání degradovaného betonu stěn a rubu kleneb vodou pod tlakem přes 300 do 1250 barů</t>
  </si>
  <si>
    <t>-1084031141</t>
  </si>
  <si>
    <t>26</t>
  </si>
  <si>
    <t>985121222</t>
  </si>
  <si>
    <t>Tryskání degradovaného betonu líce kleneb vodou pod tlakem přes 300 do 1250 barů</t>
  </si>
  <si>
    <t>1879583463</t>
  </si>
  <si>
    <t>27</t>
  </si>
  <si>
    <t>985121911</t>
  </si>
  <si>
    <t>Příplatek k tryskání degradovaného betonu za práci ve stísněném prostoru</t>
  </si>
  <si>
    <t>1329535457</t>
  </si>
  <si>
    <t>28</t>
  </si>
  <si>
    <t>985111222</t>
  </si>
  <si>
    <t>Odsekání betonu líce kleneb a podhledů tl přes 80 do 100 mm</t>
  </si>
  <si>
    <t>-1584653915</t>
  </si>
  <si>
    <t>dle průzkumů + 10%</t>
  </si>
  <si>
    <t>(5+4+61+8+3)*1,1</t>
  </si>
  <si>
    <t>výztuž odhalená při tryskání od 0 do 1m na m2 plochy</t>
  </si>
  <si>
    <t>(S01strop+S01steny+S02jimka+ZB01blok)</t>
  </si>
  <si>
    <t xml:space="preserve">šířka vysekané spáry </t>
  </si>
  <si>
    <t>do 15cm</t>
  </si>
  <si>
    <t>942,376*0,15</t>
  </si>
  <si>
    <t>29</t>
  </si>
  <si>
    <t>789121153R</t>
  </si>
  <si>
    <t>Čištění ručním nářadím ocelových konstrukcí třídy I stupeň přípravy St 2 stupeň zrezivění D</t>
  </si>
  <si>
    <t>-1188832172</t>
  </si>
  <si>
    <t>942,376*(2*pi*0,02)</t>
  </si>
  <si>
    <t>30</t>
  </si>
  <si>
    <t>789121240</t>
  </si>
  <si>
    <t>Odmaštění ocelových konstrukcí třídy I</t>
  </si>
  <si>
    <t>-1778337978</t>
  </si>
  <si>
    <t>31</t>
  </si>
  <si>
    <t>985321211</t>
  </si>
  <si>
    <t>Ochranný nátěr výztuže stěn, líce kleneb a podhledů 1 vrstva</t>
  </si>
  <si>
    <t>1448593839</t>
  </si>
  <si>
    <t>pasivace výztuže v dvou vrstvách inhibitorem koroze</t>
  </si>
  <si>
    <t>(942,376*(2*pi*0,02))*2</t>
  </si>
  <si>
    <t>32</t>
  </si>
  <si>
    <t>985141112</t>
  </si>
  <si>
    <t>Vyčištění trhlin a dutin ve zdivu š do 30 mm hl přes 150 do 300 mm</t>
  </si>
  <si>
    <t>-1453738339</t>
  </si>
  <si>
    <t>dle průzkumu +20%</t>
  </si>
  <si>
    <t>(3+4)*1,2</t>
  </si>
  <si>
    <t>33</t>
  </si>
  <si>
    <t>985141911</t>
  </si>
  <si>
    <t>Příplatek k vyčištění trhlin nebo dutin za práce ve stísněném prostoru</t>
  </si>
  <si>
    <t>1147163889</t>
  </si>
  <si>
    <t>34</t>
  </si>
  <si>
    <t>985422323R</t>
  </si>
  <si>
    <t>Tlakový injektáž trhlin š. nad 0,4 mm na vnitřním líci obvod. ŽB stěn, vč. dodávky PU materiálu</t>
  </si>
  <si>
    <t>-393402195</t>
  </si>
  <si>
    <t>Tlaková injektáž trhlin nad 4mm na vnitřním líci obvodových žb. stěn</t>
  </si>
  <si>
    <t>35</t>
  </si>
  <si>
    <t>985141912</t>
  </si>
  <si>
    <t>Příplatek k vyčištění trhlin nebo dutin za délku do 2 m jednotlivě</t>
  </si>
  <si>
    <t>1485292956</t>
  </si>
  <si>
    <t>(3+5+4)*1,2</t>
  </si>
  <si>
    <t>36</t>
  </si>
  <si>
    <t>985131411</t>
  </si>
  <si>
    <t>Vysušení ploch stěn, rubu kleneb a podlah stlačeným vzduchem</t>
  </si>
  <si>
    <t>1743633511</t>
  </si>
  <si>
    <t>37</t>
  </si>
  <si>
    <t>985132411</t>
  </si>
  <si>
    <t>Vysušení ploch líce kleneb a podhledů stlačeným vzduchem</t>
  </si>
  <si>
    <t>564616875</t>
  </si>
  <si>
    <t>38</t>
  </si>
  <si>
    <t>985323212</t>
  </si>
  <si>
    <t xml:space="preserve">Spojovací můstek reprofilovaného betonu </t>
  </si>
  <si>
    <t>1681570305</t>
  </si>
  <si>
    <t>reprofilace - obnažená výztuž</t>
  </si>
  <si>
    <t>svyztuz</t>
  </si>
  <si>
    <t>39</t>
  </si>
  <si>
    <t>985323912</t>
  </si>
  <si>
    <t>Příplatek k cenám spojovacího můstku za plochu do 10 m2 jednotlivě</t>
  </si>
  <si>
    <t>1414589741</t>
  </si>
  <si>
    <t>40</t>
  </si>
  <si>
    <t>985323911</t>
  </si>
  <si>
    <t>Příplatek k cenám spojovacího můstku za práci v náročních podmínkách</t>
  </si>
  <si>
    <t>786298518</t>
  </si>
  <si>
    <t>41</t>
  </si>
  <si>
    <t>985311220</t>
  </si>
  <si>
    <t>Reprofilace líce kleneb a podhledů cementovou sanační maltou tl přes 90 do 100 mm - výztuž</t>
  </si>
  <si>
    <t>441127403</t>
  </si>
  <si>
    <t>42</t>
  </si>
  <si>
    <t>985311911</t>
  </si>
  <si>
    <t>Příplatek při reprofilaci sanační maltou za práci v náročných podmínkách</t>
  </si>
  <si>
    <t>2008632521</t>
  </si>
  <si>
    <t>43</t>
  </si>
  <si>
    <t>985311912</t>
  </si>
  <si>
    <t>Příplatek při reprofilaci sanační maltou za plochu do 10 m2 jednotlivě</t>
  </si>
  <si>
    <t>584825170</t>
  </si>
  <si>
    <t>44</t>
  </si>
  <si>
    <t>985311113</t>
  </si>
  <si>
    <t>Reprofilace stěn cementovou sanační maltou tl přes 20 do 30 mm</t>
  </si>
  <si>
    <t>-1234769416</t>
  </si>
  <si>
    <t>celoplošná sanace</t>
  </si>
  <si>
    <t>45</t>
  </si>
  <si>
    <t>985311213</t>
  </si>
  <si>
    <t>Reprofilace líce kleneb a podhledů cementovou sanační maltou tl přes 20 do 30 mm</t>
  </si>
  <si>
    <t>-86095724</t>
  </si>
  <si>
    <t>46</t>
  </si>
  <si>
    <t>1211707968</t>
  </si>
  <si>
    <t>47</t>
  </si>
  <si>
    <t>-989072427</t>
  </si>
  <si>
    <t>48</t>
  </si>
  <si>
    <t>985324112</t>
  </si>
  <si>
    <t>dvojitý nátěr jednosložkovým nízkoviskózním migrujícím inhibitorem koroze na bázi silanů</t>
  </si>
  <si>
    <t>1565719959</t>
  </si>
  <si>
    <t>49</t>
  </si>
  <si>
    <t>SR3</t>
  </si>
  <si>
    <t>cementová hydroizolační stěrka odpadní jímky</t>
  </si>
  <si>
    <t>1563938285</t>
  </si>
  <si>
    <t>D3</t>
  </si>
  <si>
    <t>Stavebně přípomocné práce - armaturní komora</t>
  </si>
  <si>
    <t>50</t>
  </si>
  <si>
    <t>935923216</t>
  </si>
  <si>
    <t>Osazení vpusti pro odvodňovací žlab betonový nebo polymerbetonový s krycím roštem šířky do 200 mm</t>
  </si>
  <si>
    <t>-2107915436</t>
  </si>
  <si>
    <t>5,39+22,2=27,59</t>
  </si>
  <si>
    <t>23*2+6*2</t>
  </si>
  <si>
    <t>51</t>
  </si>
  <si>
    <t>M</t>
  </si>
  <si>
    <t>59223070</t>
  </si>
  <si>
    <t>odtokový žlab z polymerbetonová s nerezovým roštem 500x135</t>
  </si>
  <si>
    <t>-560150837</t>
  </si>
  <si>
    <t>52</t>
  </si>
  <si>
    <t>411388531R</t>
  </si>
  <si>
    <t>Zabetonování otvorů pl do 1 m2 ve stropech C25/30</t>
  </si>
  <si>
    <t>-461404125</t>
  </si>
  <si>
    <t>Zabetonování prostupů po demontáži nevyužívaného potrubí DN600, beton C25/30 XC4</t>
  </si>
  <si>
    <t>4*pi*0,8*0,8*0,25*0,3+0,1*0,3*0,6</t>
  </si>
  <si>
    <t>53</t>
  </si>
  <si>
    <t>777111101</t>
  </si>
  <si>
    <t>Zametení podkladu před provedením lité podlahy</t>
  </si>
  <si>
    <t>-1450670677</t>
  </si>
  <si>
    <t xml:space="preserve">plocha odečtena z DWG </t>
  </si>
  <si>
    <t>3*237,26</t>
  </si>
  <si>
    <t>54</t>
  </si>
  <si>
    <t>777111111</t>
  </si>
  <si>
    <t>Vysátí podkladu před provedením lité podlahy</t>
  </si>
  <si>
    <t>-2116939823</t>
  </si>
  <si>
    <t>55</t>
  </si>
  <si>
    <t>631311214</t>
  </si>
  <si>
    <t>Mazanina tl přes 50 do 80 mm z betonu prostého se zvýšenými nároky na prostředí tř. C 25/30</t>
  </si>
  <si>
    <t>1945251556</t>
  </si>
  <si>
    <t>Nová spádovaná podlaha z betonu C25/30 XC4, vyztužena kari sítí, výška podlahy 70-125mm.</t>
  </si>
  <si>
    <t>237,26*0,1</t>
  </si>
  <si>
    <t>56</t>
  </si>
  <si>
    <t>631319011</t>
  </si>
  <si>
    <t>Příplatek k mazanině tl přes 50 do 80 mm za přehlazení povrchu</t>
  </si>
  <si>
    <t>-1422671297</t>
  </si>
  <si>
    <t xml:space="preserve">Mpodlaha </t>
  </si>
  <si>
    <t>57</t>
  </si>
  <si>
    <t>631319191</t>
  </si>
  <si>
    <t>Příplatek k mazanině tl přes 50 do 80 mm za práci v nízkém prostoru</t>
  </si>
  <si>
    <t>-1834013700</t>
  </si>
  <si>
    <t xml:space="preserve">mpodlaha </t>
  </si>
  <si>
    <t>58</t>
  </si>
  <si>
    <t>631362024R</t>
  </si>
  <si>
    <t>Příplatek k mazanině za zhotovení spádování</t>
  </si>
  <si>
    <t>866829817</t>
  </si>
  <si>
    <t>237,26</t>
  </si>
  <si>
    <t>59</t>
  </si>
  <si>
    <t>631362024</t>
  </si>
  <si>
    <t>Výztuž mazanin z kompozitních sítí D drátu 8 mm velikost ok 150 x 150 mm</t>
  </si>
  <si>
    <t>2132478103</t>
  </si>
  <si>
    <t>237,26*1,1 'Přepočtené koeficientem množství</t>
  </si>
  <si>
    <t>60</t>
  </si>
  <si>
    <t>777131109</t>
  </si>
  <si>
    <t xml:space="preserve">Penetrační epoxidový nátěr podlahy </t>
  </si>
  <si>
    <t>167643872</t>
  </si>
  <si>
    <t>Dvojnásobný podlahový epoxidový nátěr min. 250 g/m2 (podlaha armaturní komory)</t>
  </si>
  <si>
    <t>Dvojnásobný podlahový epoxidový nátěr min. 250 g/m2 (podlahy vstupní a dolní podesty)</t>
  </si>
  <si>
    <t>30,12</t>
  </si>
  <si>
    <t>61</t>
  </si>
  <si>
    <t>777611121</t>
  </si>
  <si>
    <t>Krycí epoxidový průmyslový nátěr podlahy</t>
  </si>
  <si>
    <t>-1542973283</t>
  </si>
  <si>
    <t>2*237,26</t>
  </si>
  <si>
    <t>2*30,12</t>
  </si>
  <si>
    <t>62</t>
  </si>
  <si>
    <t>777612103</t>
  </si>
  <si>
    <t>Uzavírací epoxidový transparentní nátěr podlahy</t>
  </si>
  <si>
    <t>2053572773</t>
  </si>
  <si>
    <t>63</t>
  </si>
  <si>
    <t>633992111</t>
  </si>
  <si>
    <t>Odmaštění betonových podlah od olejových nánosů</t>
  </si>
  <si>
    <t>1522378079</t>
  </si>
  <si>
    <t>Otryskání betonové podlahy vstupní a dolní podesty od nesoudržných vrstev</t>
  </si>
  <si>
    <t xml:space="preserve">podlaha vstupní podesty - 4*5,7+0,45*3,6 = 24,42m2 </t>
  </si>
  <si>
    <t>podlaha dolní podesty v armaturní komoře - 1*5,7 = 5,7m2"</t>
  </si>
  <si>
    <t>24,42+5,7</t>
  </si>
  <si>
    <t>64</t>
  </si>
  <si>
    <t>-450692478</t>
  </si>
  <si>
    <t>65</t>
  </si>
  <si>
    <t>1382358204</t>
  </si>
  <si>
    <t>66</t>
  </si>
  <si>
    <t>-275170088</t>
  </si>
  <si>
    <t>67</t>
  </si>
  <si>
    <t>631311121</t>
  </si>
  <si>
    <t>Doplnění dosavadních mazanin betonem prostým plochy do 1 m2 tloušťky do 80 mm</t>
  </si>
  <si>
    <t>-867631075</t>
  </si>
  <si>
    <t>Lokální reprofilace do 10% plochy betonové podlahy vstupní a dolní podesty</t>
  </si>
  <si>
    <t>(24,42+5,7)*0,1</t>
  </si>
  <si>
    <t>68</t>
  </si>
  <si>
    <t>R1</t>
  </si>
  <si>
    <t>Betonáž - vyrovnání základové konstrukce do původní úrovně, beton C20/25 XC4</t>
  </si>
  <si>
    <t>-357602994</t>
  </si>
  <si>
    <t>Po přivaření a montáži nové technologie bude pracovní prostor zabetonován do původní úrovně, případná přerušená výztuž bude obnovena</t>
  </si>
  <si>
    <t>0,71</t>
  </si>
  <si>
    <t>69</t>
  </si>
  <si>
    <t>634911124</t>
  </si>
  <si>
    <t>Řezání dilatačních spár š 10 mm hl přes 50 do 80 mm v čerstvé betonové mazanině</t>
  </si>
  <si>
    <t>106748664</t>
  </si>
  <si>
    <t>Zhotovení nové smršťovací spáry kolmo a šikmo na odvodňovací žlaby</t>
  </si>
  <si>
    <t>94,3</t>
  </si>
  <si>
    <t>70</t>
  </si>
  <si>
    <t>953334611</t>
  </si>
  <si>
    <t>Těsnící kř provazec do smršťovacích spar betonových kcí š do 100 mm</t>
  </si>
  <si>
    <t>-635342289</t>
  </si>
  <si>
    <t>71</t>
  </si>
  <si>
    <t>634911144</t>
  </si>
  <si>
    <t>Řezání dilatačních spár š 30 mm hl přes 50 do 80 mm v čerstvé betonové mazanině</t>
  </si>
  <si>
    <t>945461785</t>
  </si>
  <si>
    <t>Zhotovení nové smršťovací spáry podélně s odvodňovacími žlaby</t>
  </si>
  <si>
    <t>55,18</t>
  </si>
  <si>
    <t>72</t>
  </si>
  <si>
    <t>634911144R</t>
  </si>
  <si>
    <t xml:space="preserve">vložení nerezového dilatačního profilu do podlahy </t>
  </si>
  <si>
    <t>-1050133703</t>
  </si>
  <si>
    <t>73</t>
  </si>
  <si>
    <t>M1</t>
  </si>
  <si>
    <t>nerezový dilatační profil do podlahy</t>
  </si>
  <si>
    <t>-1320918146</t>
  </si>
  <si>
    <t>74</t>
  </si>
  <si>
    <t>953334657</t>
  </si>
  <si>
    <t xml:space="preserve">Kruhový PVC profil do smršťovacích spar betonových kcí </t>
  </si>
  <si>
    <t>-1344399757</t>
  </si>
  <si>
    <t>Zhotovení nové dilatační spáry provedené po celém vnitřním obvodu místnosti</t>
  </si>
  <si>
    <t>Vložení a odstranění těsnícího pásu, vložení těsnících provazců, vyplnění trvale pružný tmelem</t>
  </si>
  <si>
    <t>70,4</t>
  </si>
  <si>
    <t>75</t>
  </si>
  <si>
    <t>R3</t>
  </si>
  <si>
    <t>Instalace předokenních rolet 1,2*1,2m s venkovním mechanickým ovládáním	</t>
  </si>
  <si>
    <t>-2047030963</t>
  </si>
  <si>
    <t>76</t>
  </si>
  <si>
    <t>R4</t>
  </si>
  <si>
    <t>Instalace plastového okna 1,2*1,2m	</t>
  </si>
  <si>
    <t>-588209754</t>
  </si>
  <si>
    <t>77</t>
  </si>
  <si>
    <t>R5</t>
  </si>
  <si>
    <t>Zabetonování stávajícího otvoru vpustě odpadního žlabu, beton C25/30 XC4	</t>
  </si>
  <si>
    <t>707511313</t>
  </si>
  <si>
    <t>78</t>
  </si>
  <si>
    <t>977151124</t>
  </si>
  <si>
    <t>Jádrové vrty diamantovými korunkami do stavebních materiálů D přes 150 do 180 mm</t>
  </si>
  <si>
    <t>700498823</t>
  </si>
  <si>
    <t>Zhotovení a začištění nového otvoru vpustě odpadního žlabu</t>
  </si>
  <si>
    <t>79</t>
  </si>
  <si>
    <t>784111005</t>
  </si>
  <si>
    <t>Oprášení (ometení ) podkladu v místnostech v přes 5,00 m</t>
  </si>
  <si>
    <t>758237273</t>
  </si>
  <si>
    <t>Dvojnásobná bílá malba zděných vnitřních stěn s protiplísňovou přísadou</t>
  </si>
  <si>
    <t xml:space="preserve">plochy odečtěny z DWG: </t>
  </si>
  <si>
    <t>Severní stěna s okny - 44,93*1,1(koef. ostění oken)</t>
  </si>
  <si>
    <t>Podesta, schodiště - 66,29</t>
  </si>
  <si>
    <t>Stěna západ - 23,43"</t>
  </si>
  <si>
    <t>(44,93*1,1+66,29+23,43)</t>
  </si>
  <si>
    <t>80</t>
  </si>
  <si>
    <t>985121121</t>
  </si>
  <si>
    <t>Tryskání degradovaného betonu stěn a rubu kleneb vodou pod tlakem do 300 barů</t>
  </si>
  <si>
    <t>-1991361225</t>
  </si>
  <si>
    <t>Oplach, očištění zděných konstrukcí od nesoudržných vrstev vodním paprskem (předpoklad 300 bar)</t>
  </si>
  <si>
    <t>(44,93*1,1+66,29+23,43)*2</t>
  </si>
  <si>
    <t>81</t>
  </si>
  <si>
    <t>784181135</t>
  </si>
  <si>
    <t>Fungicidní jednonásobná bezbarvá penetrace podkladu v místnostech v přes 5,00 m</t>
  </si>
  <si>
    <t>490345050</t>
  </si>
  <si>
    <t>82</t>
  </si>
  <si>
    <t>784331005</t>
  </si>
  <si>
    <t>Dvojnásobné bílé protiplísňové malby v místnostech v přes 5,00 m</t>
  </si>
  <si>
    <t>-1447242582</t>
  </si>
  <si>
    <t>83</t>
  </si>
  <si>
    <t>612345111</t>
  </si>
  <si>
    <t>Sádrová hladká omítka rýh ve stěnách š do 150 mm</t>
  </si>
  <si>
    <t>-1916166558</t>
  </si>
  <si>
    <t>Lokální reprofilace povrchů zděných konstrukcí do 10% po odstranění nesoudržných vrstev a vybouraných konzol</t>
  </si>
  <si>
    <t>139,14*0,1</t>
  </si>
  <si>
    <t>D4</t>
  </si>
  <si>
    <t>Zámečnické konstrukce</t>
  </si>
  <si>
    <t>84</t>
  </si>
  <si>
    <t>KR1</t>
  </si>
  <si>
    <t>Kompozitní pochozí plošina vč. zábradlí, se schodišti a žebříky (armaturní komora)	D+M</t>
  </si>
  <si>
    <t>-1319402052</t>
  </si>
  <si>
    <t>1 x podlahová plocha bez schodišť - 27,38 m2</t>
  </si>
  <si>
    <t>2 x schodiště s mezipodestou s výškou cca 2,7 m o podlahové ploše cca 3,4 m2</t>
  </si>
  <si>
    <t>1 x schodiště s výškou cca 1,2 m a podlahovou plochou cca 1,2 m2</t>
  </si>
  <si>
    <t>3 x žebřík s protiskluzovými příčlemi s výškou cca 3,7 m vč. madel</t>
  </si>
  <si>
    <t>2 x žebřík s protiskluzovými příčlemi s výškou cca 2,6 m vč. madel</t>
  </si>
  <si>
    <t>provedení dle výkresové dokumetace</t>
  </si>
  <si>
    <t>85</t>
  </si>
  <si>
    <t>KR2</t>
  </si>
  <si>
    <t>Kompozitní žebřík, délka 2,1 m (odpadní jímka) D+M</t>
  </si>
  <si>
    <t>794461963</t>
  </si>
  <si>
    <t>Sestaveno z kompozitních profilů, vč. nerezového kotevního materiálu, příčle protiskluzové</t>
  </si>
  <si>
    <t>86</t>
  </si>
  <si>
    <t>KR3</t>
  </si>
  <si>
    <t>Kompozitní rošt 700x700mm pro otvor 600x600mm (odpadní jímka) D+M</t>
  </si>
  <si>
    <t>1222905171</t>
  </si>
  <si>
    <t>Sestaveno z kompozitních profilů a pochozích protiskluzových roštů, vč. nerezového kotevního materiálu, požadovaná únosnost min. 2,5kN/m2.</t>
  </si>
  <si>
    <t>87</t>
  </si>
  <si>
    <t>KR4</t>
  </si>
  <si>
    <t>Kompozitní dělené zábradlí, délka 5,7 m (vstupní podesta) D+M</t>
  </si>
  <si>
    <t>-1424630582</t>
  </si>
  <si>
    <t>Sestaveno z kompozitních profilů, vč. nerezového kotevního materiálu</t>
  </si>
  <si>
    <t>88</t>
  </si>
  <si>
    <t>KR5</t>
  </si>
  <si>
    <t>Kompozitní poklop 750x1000mm pro otvor 650x800mm (rozvodna elektro)	D+M</t>
  </si>
  <si>
    <t>975443581</t>
  </si>
  <si>
    <t>Sestaveno z kompozitních profilů a pochozích olemovaných poklopů, vč. nerezového kotevního materiálu, požadovaná únosnost min. 2,5kN/m2. Provedení dle</t>
  </si>
  <si>
    <t>89</t>
  </si>
  <si>
    <t>KR6</t>
  </si>
  <si>
    <t>Dělený kompozitní poklop 655x2463 mm pro otvory 2 x 405x1000mm (rozvodna elektro) D+M</t>
  </si>
  <si>
    <t>-167618124</t>
  </si>
  <si>
    <t xml:space="preserve">Sestaveno z kompozitních profilů a pochozích olemovaných poklopů, vč. nerezového kotevního materiálu, požadovaná únosnost min. 2,5kN/m2. </t>
  </si>
  <si>
    <t>D5</t>
  </si>
  <si>
    <t>Stavební úpravy rozvodny elektro</t>
  </si>
  <si>
    <t>90</t>
  </si>
  <si>
    <t>R6</t>
  </si>
  <si>
    <t>Zakrytí stávajícího elektrozařízení	</t>
  </si>
  <si>
    <t>662794809</t>
  </si>
  <si>
    <t>91</t>
  </si>
  <si>
    <t>777111121</t>
  </si>
  <si>
    <t>Ruční broušení podkladu před provedením lité podlahy</t>
  </si>
  <si>
    <t>1361023126</t>
  </si>
  <si>
    <t>+2*5,7+2*1,62</t>
  </si>
  <si>
    <t>92</t>
  </si>
  <si>
    <t>777111123</t>
  </si>
  <si>
    <t>Strojní broušení podkladu před provedením lité podlahy</t>
  </si>
  <si>
    <t>-247225760</t>
  </si>
  <si>
    <t>93</t>
  </si>
  <si>
    <t>777991901</t>
  </si>
  <si>
    <t>Broušení stávajících litých podlah</t>
  </si>
  <si>
    <t>701970672</t>
  </si>
  <si>
    <t>94</t>
  </si>
  <si>
    <t>319202331R</t>
  </si>
  <si>
    <t>Zapravení zdiva podél místnosti a v místech stávající nevyužité kabeláže hrubou reprofilační omítkou	</t>
  </si>
  <si>
    <t>-27392135</t>
  </si>
  <si>
    <t>95</t>
  </si>
  <si>
    <t>777131101R</t>
  </si>
  <si>
    <t>Penetrační epoxidový nátěr podlahy na suchý a vyzrálý podklad min. 700 g/m2</t>
  </si>
  <si>
    <t>-718981327</t>
  </si>
  <si>
    <t>96</t>
  </si>
  <si>
    <t>632455551R</t>
  </si>
  <si>
    <t>Potěr polymercementový tl přes 40 do 50 mm</t>
  </si>
  <si>
    <t>-1866955563</t>
  </si>
  <si>
    <t>97</t>
  </si>
  <si>
    <t>-1105612091</t>
  </si>
  <si>
    <t>5,4+0,1*(2*5,7+2*1,62)</t>
  </si>
  <si>
    <t>98</t>
  </si>
  <si>
    <t>777611131</t>
  </si>
  <si>
    <t>Krycí epoxidový antistatický nátěr podlahy</t>
  </si>
  <si>
    <t>-43432069</t>
  </si>
  <si>
    <t>plocha odečtena z DWG + sokl 0,1*(2*5,7+2*1,62)</t>
  </si>
  <si>
    <t>13,73</t>
  </si>
  <si>
    <t>99</t>
  </si>
  <si>
    <t>-1891460432</t>
  </si>
  <si>
    <t>100</t>
  </si>
  <si>
    <t>985311115</t>
  </si>
  <si>
    <t>Reprofilace stěn cementovou sanační maltou tl přes 40 do 50 mm</t>
  </si>
  <si>
    <t>1857385302</t>
  </si>
  <si>
    <t>Lokální reprofilace vnitřní omítky rozvodny elektro - plochy do 5%</t>
  </si>
  <si>
    <t>0,05*((2*5,7+2,162)*4,25+5,7*1,62-0,8*2-1,45*2)</t>
  </si>
  <si>
    <t>101</t>
  </si>
  <si>
    <t>784111001</t>
  </si>
  <si>
    <t>Oprášení (ometení ) podkladu v místnostech v do 3,80 m</t>
  </si>
  <si>
    <t>-1271133670</t>
  </si>
  <si>
    <t>2 * ((2*5,7+2,162)*4,25+5,7*1,62-0,8*2-1,45*2)</t>
  </si>
  <si>
    <t>102</t>
  </si>
  <si>
    <t>784111011</t>
  </si>
  <si>
    <t>Obroušení podkladu omítnutého v místnostech v do 3,80 m</t>
  </si>
  <si>
    <t>1030985842</t>
  </si>
  <si>
    <t>103</t>
  </si>
  <si>
    <t>784111031</t>
  </si>
  <si>
    <t>Omytí podkladu v místnostech v do 3,80 m</t>
  </si>
  <si>
    <t>342240234</t>
  </si>
  <si>
    <t>sroz</t>
  </si>
  <si>
    <t>104</t>
  </si>
  <si>
    <t>784121001</t>
  </si>
  <si>
    <t>Oškrabání malby v místnostech v do 3,80 m</t>
  </si>
  <si>
    <t>786804870</t>
  </si>
  <si>
    <t>105</t>
  </si>
  <si>
    <t>784181101</t>
  </si>
  <si>
    <t>Základní akrylátová jednonásobná bezbarvá penetrace podkladu v místnostech v do 3,80 m</t>
  </si>
  <si>
    <t>-1760544879</t>
  </si>
  <si>
    <t>106</t>
  </si>
  <si>
    <t>784331001</t>
  </si>
  <si>
    <t>Dvojnásobné bílé protiplísňové malby v místnostech v do 3,80 m</t>
  </si>
  <si>
    <t>1282387150</t>
  </si>
  <si>
    <t>107</t>
  </si>
  <si>
    <t>952905242</t>
  </si>
  <si>
    <t>Dokončující úklid po zatopení průmyslových budov, objektů výrobních, skladovacích, garáží, dílen</t>
  </si>
  <si>
    <t>810726839</t>
  </si>
  <si>
    <t>108</t>
  </si>
  <si>
    <t>R7</t>
  </si>
  <si>
    <t>Měření izolačního odporu podlahy - revize</t>
  </si>
  <si>
    <t>2123855234</t>
  </si>
  <si>
    <t>D6</t>
  </si>
  <si>
    <t>Obnova vnitřní kanalizace a dešťových svodů armaturní komory</t>
  </si>
  <si>
    <t>109</t>
  </si>
  <si>
    <t>MK1</t>
  </si>
  <si>
    <t>Přechodová tvarovka z litiny na PVC KG 110</t>
  </si>
  <si>
    <t>1513331410</t>
  </si>
  <si>
    <t>110</t>
  </si>
  <si>
    <t>MK2</t>
  </si>
  <si>
    <t>Přechodová tvarovka z litiny na PVC KG 75</t>
  </si>
  <si>
    <t>-1334273923</t>
  </si>
  <si>
    <t>111</t>
  </si>
  <si>
    <t>MK3</t>
  </si>
  <si>
    <t>Přechodová tvarovka z litiny na PVC KG 50</t>
  </si>
  <si>
    <t>-1003518239</t>
  </si>
  <si>
    <t>112</t>
  </si>
  <si>
    <t>MK4</t>
  </si>
  <si>
    <t>Tr.d225 - 6m</t>
  </si>
  <si>
    <t>-2081603485</t>
  </si>
  <si>
    <t>113</t>
  </si>
  <si>
    <t>MK5</t>
  </si>
  <si>
    <t>Tr. Ø 160 x 3,9 - 6m</t>
  </si>
  <si>
    <t>326423846</t>
  </si>
  <si>
    <t>114</t>
  </si>
  <si>
    <t>MK6</t>
  </si>
  <si>
    <t>Tr. Ø 160 x 3,9 - 3m</t>
  </si>
  <si>
    <t>-626486856</t>
  </si>
  <si>
    <t>115</t>
  </si>
  <si>
    <t>MK7</t>
  </si>
  <si>
    <t>Tr. Ø 160 x 3,9 - 1m</t>
  </si>
  <si>
    <t>270647989</t>
  </si>
  <si>
    <t>116</t>
  </si>
  <si>
    <t>MK8</t>
  </si>
  <si>
    <t>Tr. Ø 110 x 2,7 - 2m</t>
  </si>
  <si>
    <t>-1278695981</t>
  </si>
  <si>
    <t>117</t>
  </si>
  <si>
    <t>MK9</t>
  </si>
  <si>
    <t>Tr. Ø 110 x 2,7 - 1m</t>
  </si>
  <si>
    <t>-963575981</t>
  </si>
  <si>
    <t>118</t>
  </si>
  <si>
    <t>MK10</t>
  </si>
  <si>
    <t>Tr. Ø 75 x 1,9 - 2m</t>
  </si>
  <si>
    <t>-150989418</t>
  </si>
  <si>
    <t>119</t>
  </si>
  <si>
    <t>MK11</t>
  </si>
  <si>
    <t>Tr. Ø 75 x 1,9 - 1m</t>
  </si>
  <si>
    <t>1034735850</t>
  </si>
  <si>
    <t>120</t>
  </si>
  <si>
    <t>MK12</t>
  </si>
  <si>
    <t>Koleno 87° DN/OD160</t>
  </si>
  <si>
    <t>-1352211899</t>
  </si>
  <si>
    <t>121</t>
  </si>
  <si>
    <t>MK13</t>
  </si>
  <si>
    <t>Koleno 87° DN/OD110</t>
  </si>
  <si>
    <t>-707468747</t>
  </si>
  <si>
    <t>122</t>
  </si>
  <si>
    <t>MK14</t>
  </si>
  <si>
    <t>Koleno 87° DN/OD75</t>
  </si>
  <si>
    <t>609027437</t>
  </si>
  <si>
    <t>123</t>
  </si>
  <si>
    <t>MK15</t>
  </si>
  <si>
    <t>Koleno 45° DN/OD110</t>
  </si>
  <si>
    <t>309034980</t>
  </si>
  <si>
    <t>124</t>
  </si>
  <si>
    <t>MK16</t>
  </si>
  <si>
    <t>Koleno 45° DN/OD75</t>
  </si>
  <si>
    <t>1482580228</t>
  </si>
  <si>
    <t>125</t>
  </si>
  <si>
    <t>MK17</t>
  </si>
  <si>
    <t>Jednoduchá odbočka 87° OD110/110</t>
  </si>
  <si>
    <t>328259779</t>
  </si>
  <si>
    <t>126</t>
  </si>
  <si>
    <t>MK18</t>
  </si>
  <si>
    <t>Jednoduchá odbočka 87° OD110/75</t>
  </si>
  <si>
    <t>66204091</t>
  </si>
  <si>
    <t>127</t>
  </si>
  <si>
    <t>MK19</t>
  </si>
  <si>
    <t>Jednoduchá odbočka 45° OD75/50</t>
  </si>
  <si>
    <t>1734127283</t>
  </si>
  <si>
    <t>128</t>
  </si>
  <si>
    <t>MK20</t>
  </si>
  <si>
    <t>Jednoduchá odbočka 87° OD160/110</t>
  </si>
  <si>
    <t>-1843225534</t>
  </si>
  <si>
    <t>129</t>
  </si>
  <si>
    <t>MK21</t>
  </si>
  <si>
    <t>Redukce OD160/125</t>
  </si>
  <si>
    <t>-825947002</t>
  </si>
  <si>
    <t>130</t>
  </si>
  <si>
    <t>MK22</t>
  </si>
  <si>
    <t>Redukce OD225/160</t>
  </si>
  <si>
    <t>1307246826</t>
  </si>
  <si>
    <t>131</t>
  </si>
  <si>
    <t>MK23</t>
  </si>
  <si>
    <t>E-kus přechod přírubový PVC DN 200, d 225</t>
  </si>
  <si>
    <t>-102823930</t>
  </si>
  <si>
    <t>132</t>
  </si>
  <si>
    <t>871313121R</t>
  </si>
  <si>
    <t xml:space="preserve">Montáž kanalizačního potrubí z PVC těsněné gumovým kroužkem do DN 160 </t>
  </si>
  <si>
    <t>-536988523</t>
  </si>
  <si>
    <t>133</t>
  </si>
  <si>
    <t>891354121</t>
  </si>
  <si>
    <t>Montáž kompenzátorů nebo montážních vložek DN 200</t>
  </si>
  <si>
    <t>-1363680488</t>
  </si>
  <si>
    <t>134</t>
  </si>
  <si>
    <t>891184195</t>
  </si>
  <si>
    <t>Příplatek za montáž kompenzátorů v objektech DN 40 až 1200</t>
  </si>
  <si>
    <t>-1847228090</t>
  </si>
  <si>
    <t>135</t>
  </si>
  <si>
    <t>PS10/200-A2</t>
  </si>
  <si>
    <t>Přírubový spoj DN200 PN10 mat. A2 (nerez)</t>
  </si>
  <si>
    <t>-1714134027</t>
  </si>
  <si>
    <t>136</t>
  </si>
  <si>
    <t>230032033</t>
  </si>
  <si>
    <t>Montáž přírubových spojů do PN 16 DN 200</t>
  </si>
  <si>
    <t>1820064979</t>
  </si>
  <si>
    <t>137</t>
  </si>
  <si>
    <t>PPOD110</t>
  </si>
  <si>
    <t>Podpěry a závěsy potrubí pro potrubí OD110</t>
  </si>
  <si>
    <t>1314437722</t>
  </si>
  <si>
    <t>Konstrukce podpěr/závěsů bude celonerezová se stavitelnými potrubními objímkami s vnitřními pryžovými manžetami</t>
  </si>
  <si>
    <t xml:space="preserve">Podpěry budou ke stěnám, stropu, příp. k podlaze objektu přivrtány nerezovými chemickými kotvami. </t>
  </si>
  <si>
    <t>138</t>
  </si>
  <si>
    <t>PPOD160</t>
  </si>
  <si>
    <t>Podpěry a závěsy potrubí pro potrubí OD160</t>
  </si>
  <si>
    <t>-375388686</t>
  </si>
  <si>
    <t>139</t>
  </si>
  <si>
    <t>PPOD75</t>
  </si>
  <si>
    <t>Podpěry a závěsy potrubí pro potrubí OD75</t>
  </si>
  <si>
    <t>1012748524</t>
  </si>
  <si>
    <t>D7</t>
  </si>
  <si>
    <t>Ostatní práce a dodávky</t>
  </si>
  <si>
    <t>140</t>
  </si>
  <si>
    <t>042503000</t>
  </si>
  <si>
    <t>Seznámení pracovníhů zhotovitele s předpisy BOZP na stavbě</t>
  </si>
  <si>
    <t>1024</t>
  </si>
  <si>
    <t>1474588739</t>
  </si>
  <si>
    <t>141</t>
  </si>
  <si>
    <t>943221111</t>
  </si>
  <si>
    <t>Montáž lešení prostorového rámového těžkého s podlahami zatížení do 300 kg/m2 v do 10 m</t>
  </si>
  <si>
    <t>126440333</t>
  </si>
  <si>
    <t>Celoplošný pochozí záklop armaturní komory pro umožnění přístupu k sanacím stropní konstrukce, ochranná konstrukce stávající technologie</t>
  </si>
  <si>
    <t>13*11*5,2</t>
  </si>
  <si>
    <t>Celoplošný pochozí záklop armaturní komory pro umožnění přístupu k sanacím stropní konstrukce a výměně dešťových svodů a demontáži stávajícího ÚT a pr</t>
  </si>
  <si>
    <t>2,5*11*6,4</t>
  </si>
  <si>
    <t>142</t>
  </si>
  <si>
    <t>943221211</t>
  </si>
  <si>
    <t>Příplatek k lešení prostorovému rámovému těžkému s podlahami do 300 kg/m2 v 10 m za každý den použití</t>
  </si>
  <si>
    <t>-121846802</t>
  </si>
  <si>
    <t>předoklad 90 dní</t>
  </si>
  <si>
    <t>90*(13*11*5,2)</t>
  </si>
  <si>
    <t>90*(2,5*11*6,4)</t>
  </si>
  <si>
    <t>143</t>
  </si>
  <si>
    <t>943221811</t>
  </si>
  <si>
    <t>Demontáž lešení prostorového rámového těžkého s podlahami zatížení do 300 kg/m2 v do 10 m</t>
  </si>
  <si>
    <t>769052106</t>
  </si>
  <si>
    <t>144</t>
  </si>
  <si>
    <t>919726126</t>
  </si>
  <si>
    <t>Geotextilie pro ochranu, separaci a filtraci netkaná měrná hm přes 1000 do 1200 g/m2</t>
  </si>
  <si>
    <t>1729521338</t>
  </si>
  <si>
    <t xml:space="preserve">Celoplošný pochozí záklop armaturní komory pro umožnění přístupu k sanacím stropní konstrukce, ochranná konstrukce stávající technologie - zakrytí </t>
  </si>
  <si>
    <t>13*11*5,2*1,3</t>
  </si>
  <si>
    <t>145</t>
  </si>
  <si>
    <t>946111113</t>
  </si>
  <si>
    <t>Montáž pojízdných věží trubkových/dílcových š od 0,6 do 0,9 m dl do 3,2 m v přes 2,5 do 3,5 m</t>
  </si>
  <si>
    <t>325192251</t>
  </si>
  <si>
    <t>146</t>
  </si>
  <si>
    <t>946111213</t>
  </si>
  <si>
    <t>Příplatek k pojízdným věžím š od 0,6 do 0,9 m dl do 3,2 m v přes 2,5 do 3,5 m za každý den použití</t>
  </si>
  <si>
    <t>-764413535</t>
  </si>
  <si>
    <t>Pronájem pojízdného lešení do zatížení 200 kg/m2, šířky 1,5 m a výšky 3 m</t>
  </si>
  <si>
    <t>předpoklad 60 dní</t>
  </si>
  <si>
    <t>147</t>
  </si>
  <si>
    <t>946111813</t>
  </si>
  <si>
    <t>Demontáž pojízdných věží trubkových/dílcových š od 0,6 do 0,9 m dl do 3,2 m v přes 2,5 do 3,5 m</t>
  </si>
  <si>
    <t>1636259430</t>
  </si>
  <si>
    <t>148</t>
  </si>
  <si>
    <t>OSR2</t>
  </si>
  <si>
    <t>Čerpání vody ze dna odpadní jímky vč. pronájmu čerpadla a obsluhy</t>
  </si>
  <si>
    <t>-1773458010</t>
  </si>
  <si>
    <t>149</t>
  </si>
  <si>
    <t>OSR3</t>
  </si>
  <si>
    <t>Pronájem a provoz větracího zařízení po dobu provádění prací</t>
  </si>
  <si>
    <t>1870633673</t>
  </si>
  <si>
    <t>150</t>
  </si>
  <si>
    <t>-1475057468</t>
  </si>
  <si>
    <t>úklid po bourání podlah, sanace, nová podlaha, výmalba</t>
  </si>
  <si>
    <t>10,9*24,6*2</t>
  </si>
  <si>
    <t>998</t>
  </si>
  <si>
    <t>Přesun hmot</t>
  </si>
  <si>
    <t>151</t>
  </si>
  <si>
    <t>998018001</t>
  </si>
  <si>
    <t>Přesun hmot ruční pro budovy v do 6 m</t>
  </si>
  <si>
    <t>t</t>
  </si>
  <si>
    <t>2035121596</t>
  </si>
  <si>
    <t>152</t>
  </si>
  <si>
    <t>998018011</t>
  </si>
  <si>
    <t>Příplatek k ručnímu přesunu hmot pro budovy za zvětšený přesun ZKD 100 m</t>
  </si>
  <si>
    <t>-710844918</t>
  </si>
  <si>
    <t>997</t>
  </si>
  <si>
    <t>Přesun sutě</t>
  </si>
  <si>
    <t>153</t>
  </si>
  <si>
    <t>997013211</t>
  </si>
  <si>
    <t>Vnitrostaveništní doprava suti a vybouraných hmot pro budovy v do 6 m ručně</t>
  </si>
  <si>
    <t>-2033795281</t>
  </si>
  <si>
    <t>154</t>
  </si>
  <si>
    <t>997013219</t>
  </si>
  <si>
    <t>Příplatek k vnitrostaveništní dopravě suti a vybouraných hmot za zvětšenou dopravu suti ZKD 10 m</t>
  </si>
  <si>
    <t>1449705321</t>
  </si>
  <si>
    <t>155</t>
  </si>
  <si>
    <t>997013511</t>
  </si>
  <si>
    <t>Odvoz suti a vybouraných hmot z meziskládky na skládku do 1 km s naložením a se složením</t>
  </si>
  <si>
    <t>1674091693</t>
  </si>
  <si>
    <t>156</t>
  </si>
  <si>
    <t>997013509</t>
  </si>
  <si>
    <t>Příplatek k odvozu suti a vybouraných hmot na skládku ZKD 1 km přes 1 km</t>
  </si>
  <si>
    <t>984847800</t>
  </si>
  <si>
    <t>279,203*10 'Přepočtené koeficientem množství</t>
  </si>
  <si>
    <t>157</t>
  </si>
  <si>
    <t>997R1</t>
  </si>
  <si>
    <t>Roztřídění a odvoz kovového odpadu do šrotu vč. úhrady částky za odevzdaný šrot na účet investora</t>
  </si>
  <si>
    <t>-786159369</t>
  </si>
  <si>
    <t>997-s</t>
  </si>
  <si>
    <t>Skládkovné</t>
  </si>
  <si>
    <t>158</t>
  </si>
  <si>
    <t>997013631</t>
  </si>
  <si>
    <t>Poplatek za uložení na skládce (skládkovné) stavebního odpadu směsného kód odpadu 17 09 04</t>
  </si>
  <si>
    <t>320179247</t>
  </si>
  <si>
    <t>159</t>
  </si>
  <si>
    <t>997013841</t>
  </si>
  <si>
    <t>Poplatek za uložení na skládce (skládkovné) odpadu po otryskávání bez obsahu nebezpečných látek kód odpadu 12 01 17</t>
  </si>
  <si>
    <t>-1011648203</t>
  </si>
  <si>
    <t>Spotrubi</t>
  </si>
  <si>
    <t>plocha natíraného porubí</t>
  </si>
  <si>
    <t>274,068</t>
  </si>
  <si>
    <t>S2</t>
  </si>
  <si>
    <t xml:space="preserve">plocha nátěrů jeřábové dráhy a vstupních vrat </t>
  </si>
  <si>
    <t>109,794</t>
  </si>
  <si>
    <t>SO01.2 - Úprava potrubních rozvodů</t>
  </si>
  <si>
    <t>D1 - Demontáže</t>
  </si>
  <si>
    <t>D2 - Měřidla</t>
  </si>
  <si>
    <t>D3 - Stroje a zařízení</t>
  </si>
  <si>
    <t>D4 - Armatury</t>
  </si>
  <si>
    <t>D5 - Potrubí a tvarovky z nerezové oceli</t>
  </si>
  <si>
    <t xml:space="preserve">    TN01 - Potrubí DN400 PN10 vypouštění vodojemu - mat. 1.4301 specifikace dle DPS</t>
  </si>
  <si>
    <t xml:space="preserve">    TN02 - Potrubí DN200 PN10 odpad z chlorovny - mat. 1.4301 specifikace dle DPS</t>
  </si>
  <si>
    <t xml:space="preserve">    TN03 - Potrubí DN300 PN10 odvod průsakových vod z revizní štoly vodojemu-spec. dle DPS</t>
  </si>
  <si>
    <t xml:space="preserve">    TN04 - Potrubí DN200 PN10 vypouštění do odpadní jímky - provedení dle DPS</t>
  </si>
  <si>
    <t xml:space="preserve">    TN05 - Potrubí DN100/65 PN10 samonasávacího čerpadla - provedení dle DPS</t>
  </si>
  <si>
    <t xml:space="preserve">    TN06 - Potrubí DN200/150 PN10 odpadní jímka venkovní- provedení dle DPS</t>
  </si>
  <si>
    <t xml:space="preserve">    TN07 - Potrubí DN250/200/65 sání čerpadel provozní vody - provedení dle DPS</t>
  </si>
  <si>
    <t xml:space="preserve">    TN08 - Potrubí DN125/50 výtlak čerpadel provozní vody - provedení dle DPS</t>
  </si>
  <si>
    <t>D6 - Potrubí a tvarovky z uhlíkaté oceli</t>
  </si>
  <si>
    <t>D7 - Potrubí a tvarovky z tvárné litiny</t>
  </si>
  <si>
    <t>D8 - Nátěry</t>
  </si>
  <si>
    <t>D9 - Přírubové spoje</t>
  </si>
  <si>
    <t>D10 - Podpěry a uložení potrubí</t>
  </si>
  <si>
    <t>D11 - Přeložka PPr a PVC-U potrubních rozvodů pitné vody</t>
  </si>
  <si>
    <t xml:space="preserve">    D11-1 - Potrubí rozvodu z PVC-U</t>
  </si>
  <si>
    <t xml:space="preserve">    D11-2 - Potrubní rozvody z PPr - specifikace dle DPS</t>
  </si>
  <si>
    <t xml:space="preserve">    D11-3 - Podpěry a závěsy potrubí pro uložení PPr potrubí - specifiakce dle DPS</t>
  </si>
  <si>
    <t xml:space="preserve">    D11-4 - Podpěry/konzoly potrubí pro uložení PVC-U potrubí - specifikace dle DPS_x000d_
</t>
  </si>
  <si>
    <t xml:space="preserve">    D11-5 - Tepelná izolace PPr a PVC-U potrubí - specifikace dle DPS</t>
  </si>
  <si>
    <t xml:space="preserve">    D12 - Ostatní práce a dodávky</t>
  </si>
  <si>
    <t>998 - Přesun hmot</t>
  </si>
  <si>
    <t>997 - Přesun sutě</t>
  </si>
  <si>
    <t xml:space="preserve">    997-s - Skládkovné</t>
  </si>
  <si>
    <t>Demontáže</t>
  </si>
  <si>
    <t>850245921</t>
  </si>
  <si>
    <t>Výřez nebo výsek na potrubí z trub litinových tlakových DN 80 při opravách</t>
  </si>
  <si>
    <t>1274486559</t>
  </si>
  <si>
    <t>Demontáž stávajícího šoupěte DN80 vč. vyřiznutí potrubí délky cca 0,2 m</t>
  </si>
  <si>
    <t>850265921</t>
  </si>
  <si>
    <t>Výřez nebo výsek na potrubí z trub litinových tlakových DN 100 při opravách</t>
  </si>
  <si>
    <t>-1133267057</t>
  </si>
  <si>
    <t>Demontáž ocelového potrubí vč. armatur a tvarovek DN125/65 výtlak čerpadel provozní vody, vč. uložení</t>
  </si>
  <si>
    <t>850315921</t>
  </si>
  <si>
    <t>Výřez nebo výsek na potrubí z trub litinových tlakových DN 150 při opravách</t>
  </si>
  <si>
    <t>-497782801</t>
  </si>
  <si>
    <t>Demontáž ocelového potrubí vč. armatur a tvarovek DN200/150 odpadní potrubí do venkovní kalové jímky</t>
  </si>
  <si>
    <t>850355921</t>
  </si>
  <si>
    <t>Výřez nebo výsek na potrubí z trub litinových tlakových DN 200 při opravách</t>
  </si>
  <si>
    <t>-1327398379</t>
  </si>
  <si>
    <t>Demontáž ocelového potrubí vč. armatur a tvarovek DN200 odpadní potrubí z chlorovny</t>
  </si>
  <si>
    <t>Demontáž ocelového potrubí vč. armatur a tvarovek DN200 odpadní potrubí do vnitřní odpadní jímky</t>
  </si>
  <si>
    <t>850365921</t>
  </si>
  <si>
    <t>Výřez nebo výsek na potrubí z trub litinových tlakových DN 250 při opravách</t>
  </si>
  <si>
    <t>-369345189</t>
  </si>
  <si>
    <t>Demontáž ocelového potrubí vč. armatur a tvarovek DN250/200 sání čerpadel provozní vody</t>
  </si>
  <si>
    <t>850375921</t>
  </si>
  <si>
    <t>Výřez nebo výsek na potrubí z trub litinových tlakových DN 300 při opravách</t>
  </si>
  <si>
    <t>-981586507</t>
  </si>
  <si>
    <t>Demontáž ocelového potrubí vč. armatur a tvarovek DN300 průsakové vody vodojemu</t>
  </si>
  <si>
    <t>850395921</t>
  </si>
  <si>
    <t>Výřez nebo výsek na potrubí z trub litinových tlakových DN 400 při opravách</t>
  </si>
  <si>
    <t>-1114310288</t>
  </si>
  <si>
    <t>Demontáž ocelového potrubí vč. armatur a tvarovek DN400 vypouštění vodojemu</t>
  </si>
  <si>
    <t>230082036</t>
  </si>
  <si>
    <t>Demontáž potrubí do šrotu přes 10 do 50 kg D 44,5 mm tl 8,0 mm</t>
  </si>
  <si>
    <t>1068541488</t>
  </si>
  <si>
    <t>Demontáž stávajícího šoupěte DN40</t>
  </si>
  <si>
    <t>230082065</t>
  </si>
  <si>
    <t>Demontáž potrubí do šrotu přes 10 do 50 kg D 89 mm tl 16,0 mm</t>
  </si>
  <si>
    <t>1947569094</t>
  </si>
  <si>
    <t>230082071</t>
  </si>
  <si>
    <t>Demontáž potrubí do šrotu přes 10 do 50 kg D 108 mm tl 10,0 mm</t>
  </si>
  <si>
    <t>-1271646669</t>
  </si>
  <si>
    <t>Demontáž ocelového potrubí vč. armatur a tvarovek DN100/65 sání a výtlak čerpadel odpadní jímky</t>
  </si>
  <si>
    <t>7,5 (zaokrouhleno)</t>
  </si>
  <si>
    <t>armatury</t>
  </si>
  <si>
    <t>230082081</t>
  </si>
  <si>
    <t>Demontáž potrubí do šrotu přes 10 do 50 kg D 133 mm tl 10,0 mm</t>
  </si>
  <si>
    <t>1370363214</t>
  </si>
  <si>
    <t>35,1 (zaokrouhleno)</t>
  </si>
  <si>
    <t>230082095</t>
  </si>
  <si>
    <t>Demontáž potrubí do šrotu přes 10 do 50 kg D 159 mm tl 18,0 mm</t>
  </si>
  <si>
    <t>-870136439</t>
  </si>
  <si>
    <t>14,8 (zaokrouhleno)</t>
  </si>
  <si>
    <t>230082106</t>
  </si>
  <si>
    <t>Demontáž potrubí do šrotu přes 10 do 50 kg D 219 mm tl 20,0 mm</t>
  </si>
  <si>
    <t>481897524</t>
  </si>
  <si>
    <t>22,5 (zaokrouhleno)</t>
  </si>
  <si>
    <t>Demontáž stávajícího šoupěte DN200</t>
  </si>
  <si>
    <t>230082115</t>
  </si>
  <si>
    <t>Demontáž potrubí do šrotu přes 10 do 50 kg D 273 mm tl 25,0 mm</t>
  </si>
  <si>
    <t>-557521859</t>
  </si>
  <si>
    <t>15,2 (zaokrouhleno)</t>
  </si>
  <si>
    <t>230082127</t>
  </si>
  <si>
    <t>Demontáž potrubí do šrotu přes 10 do 50 kg D 324 mm tl 20,0 mm</t>
  </si>
  <si>
    <t>796306549</t>
  </si>
  <si>
    <t>délka potrubí - 11,7/1 (zaokrouhleno)</t>
  </si>
  <si>
    <t xml:space="preserve">armatury </t>
  </si>
  <si>
    <t>230083147</t>
  </si>
  <si>
    <t>Demontáž potrubí do šrotu přes 50 do 250 kg D 426 mm tl 20,0 mm</t>
  </si>
  <si>
    <t>-1383169474</t>
  </si>
  <si>
    <t>17,3*2 (zaokrouhleno)</t>
  </si>
  <si>
    <t>230083329</t>
  </si>
  <si>
    <t>Demontáž potrubí další použití přes 250 kg D 159 mm, tl 28,0 mm</t>
  </si>
  <si>
    <t>-1340632322</t>
  </si>
  <si>
    <t>Demontáž stávajícího šoupěte DN400 vč. přechodového TP a šetrnná demontáž AOV DN150 pro zpětné využití</t>
  </si>
  <si>
    <t>230083378</t>
  </si>
  <si>
    <t>Demontáž potrubí další použití přes 250 kg D 426 mm, tl 20,0 mm</t>
  </si>
  <si>
    <t>-1943937403</t>
  </si>
  <si>
    <t>230083378R</t>
  </si>
  <si>
    <t>Demontáž stávajících čerpadel pro vlastní spotřebu</t>
  </si>
  <si>
    <t>-355974274</t>
  </si>
  <si>
    <t>230083378R2</t>
  </si>
  <si>
    <t>Šetrná demontáž stávajících samonasávacích čerpadel odpadní jímky</t>
  </si>
  <si>
    <t>95480480</t>
  </si>
  <si>
    <t>230086115</t>
  </si>
  <si>
    <t>Demontáž plastového potrubí dn do 110 mm</t>
  </si>
  <si>
    <t>93252723</t>
  </si>
  <si>
    <t>Demontáž PPr potrubních rozvodů pitné vody DN65/25</t>
  </si>
  <si>
    <t>767996801</t>
  </si>
  <si>
    <t>Demontáž atypických zámečnických konstrukcí rozebráním hm jednotlivých dílů do 50 kg</t>
  </si>
  <si>
    <t>-39758788</t>
  </si>
  <si>
    <t>35*2*10</t>
  </si>
  <si>
    <t>Demontáž podpěry (konzoly) potrubí DN300</t>
  </si>
  <si>
    <t>1*25</t>
  </si>
  <si>
    <t>Vybourání ocelových podpěr(konzol) zavzdušňovacího nerezového potrubí DN400</t>
  </si>
  <si>
    <t>13*35</t>
  </si>
  <si>
    <t>Demontáž pozink. uchycení stávajících rozvodů NaClO a provozní vody</t>
  </si>
  <si>
    <t>320</t>
  </si>
  <si>
    <t xml:space="preserve">Demontáž ostatních konzol </t>
  </si>
  <si>
    <t>599</t>
  </si>
  <si>
    <t>734190822</t>
  </si>
  <si>
    <t>Rozpojení přírubového spoje DN přes 100 do 150</t>
  </si>
  <si>
    <t>437763011</t>
  </si>
  <si>
    <t>Demontáž spojovacího materiálu DN100 (bez těsnění) obtoku DN1000</t>
  </si>
  <si>
    <t>Demontáž potrubí odběru vzorků vč. odpadního potrubí přivedeného k revizní štole vodojemu</t>
  </si>
  <si>
    <t>356980997</t>
  </si>
  <si>
    <t>767996801R</t>
  </si>
  <si>
    <t>Šetrná demontáž atypických zámečnických konstrukcí rozebráním hm jednotlivých dílů do 50 kg</t>
  </si>
  <si>
    <t>1438141400</t>
  </si>
  <si>
    <t>Šetrná demontáž nerezových konzol rozvodů NaClO</t>
  </si>
  <si>
    <t>411</t>
  </si>
  <si>
    <t>DR2</t>
  </si>
  <si>
    <t>Zabalení a zajištění státávajících rozvodů NaClO a provozní vody proti poškození</t>
  </si>
  <si>
    <t>1814424648</t>
  </si>
  <si>
    <t>Měřidla</t>
  </si>
  <si>
    <t>Přírubový mechanický vodoměr DN80 PN16</t>
  </si>
  <si>
    <t>-786497973</t>
  </si>
  <si>
    <t>891242312</t>
  </si>
  <si>
    <t>Montáž přírubového vodoměru DN 80 v šachtě</t>
  </si>
  <si>
    <t>1262613344</t>
  </si>
  <si>
    <t>230070238</t>
  </si>
  <si>
    <t>Odmaštění armatur DN 80</t>
  </si>
  <si>
    <t>25180480</t>
  </si>
  <si>
    <t>230071109R</t>
  </si>
  <si>
    <t>Revize průtokoměrů do PN 40 DN 80</t>
  </si>
  <si>
    <t>1262009671</t>
  </si>
  <si>
    <t>Stroje a zařízení</t>
  </si>
  <si>
    <t>M1M2</t>
  </si>
  <si>
    <t>Zpětná montáž stávajících samonasávacích čerpadel odpadní jímky</t>
  </si>
  <si>
    <t>-2073807444</t>
  </si>
  <si>
    <t>M1Č</t>
  </si>
  <si>
    <t>Čerpadlo provozní vody - Odstředivé horizontální monoblokové čerpadlo, provedení pro pitnou vodu	</t>
  </si>
  <si>
    <t>KS</t>
  </si>
  <si>
    <t>59891322</t>
  </si>
  <si>
    <t>parametry dle zadávací dokumentace</t>
  </si>
  <si>
    <t>M1ČMR</t>
  </si>
  <si>
    <t>montáž čerpadla provozní vody vč. kotvení, připojí nastavení parametrů, odskoušení a uvedení do provozu</t>
  </si>
  <si>
    <t>-1183456144</t>
  </si>
  <si>
    <t>Armatury</t>
  </si>
  <si>
    <t>M1.1</t>
  </si>
  <si>
    <t>Přírubové měkce těsnící klínové šoupátko - DN400 PN10 ovládání ručním kolem</t>
  </si>
  <si>
    <t>1557061365</t>
  </si>
  <si>
    <t>M21</t>
  </si>
  <si>
    <t>Přírubové měkce těsnící klínové šoupátko - DN300 PN10 ovládání ručním kolem</t>
  </si>
  <si>
    <t>-1014933932</t>
  </si>
  <si>
    <t>M31</t>
  </si>
  <si>
    <t>Přírubové měkce těsnící klínové šoupátko - DN250 PN10 ovládání ručním kolem</t>
  </si>
  <si>
    <t>-1708694885</t>
  </si>
  <si>
    <t>M41</t>
  </si>
  <si>
    <t>Přírubové měkce těsnící klínové šoupátko - DN200 PN10 ovládání ručním kolem</t>
  </si>
  <si>
    <t>1140199087</t>
  </si>
  <si>
    <t>M51</t>
  </si>
  <si>
    <t>Přírubové měkce těsnící klínové šoupátko - DN150 PN10 ovládání ručním kolem</t>
  </si>
  <si>
    <t>1348367330</t>
  </si>
  <si>
    <t>M61</t>
  </si>
  <si>
    <t>Přírubové měkce těsnící klínové šoupátko - DN80 PN10 ovládání ručním kolem	</t>
  </si>
  <si>
    <t>1890552220</t>
  </si>
  <si>
    <t>M71</t>
  </si>
  <si>
    <t>Přírubové měkce těsnící klínové šoupátko - DN65 PN10 ovládání ručním kolem</t>
  </si>
  <si>
    <t>1362496592</t>
  </si>
  <si>
    <t>M81</t>
  </si>
  <si>
    <t>Přírubové měkce těsnící klínové šoupátko DN40 PN10 ovládání ručním kolem</t>
  </si>
  <si>
    <t>438253282</t>
  </si>
  <si>
    <t>M91</t>
  </si>
  <si>
    <t>Uzavírací mezipřírubová klapka DN300 PN10, ovládání ručním kolem</t>
  </si>
  <si>
    <t>823298869</t>
  </si>
  <si>
    <t>891231222</t>
  </si>
  <si>
    <t>Montáž vodovodních šoupátek s ručním kolečkem v šachtách DN 65</t>
  </si>
  <si>
    <t>-762730740</t>
  </si>
  <si>
    <t>891241222</t>
  </si>
  <si>
    <t>Montáž vodovodních šoupátek s ručním kolečkem v šachtách DN 80</t>
  </si>
  <si>
    <t>1415517542</t>
  </si>
  <si>
    <t>891181222</t>
  </si>
  <si>
    <t>Montáž vodovodních šoupátek s ručním kolečkem v šachtách DN 40</t>
  </si>
  <si>
    <t>-447725200</t>
  </si>
  <si>
    <t>891311222</t>
  </si>
  <si>
    <t>Montáž vodovodních šoupátek s ručním kolečkem v šachtách DN 150</t>
  </si>
  <si>
    <t>-1871889717</t>
  </si>
  <si>
    <t>891351222</t>
  </si>
  <si>
    <t>Montáž vodovodních šoupátek s ručním kolečkem v šachtách DN 200</t>
  </si>
  <si>
    <t>-887010143</t>
  </si>
  <si>
    <t>891361222</t>
  </si>
  <si>
    <t>Montáž vodovodních šoupátek s ručním kolečkem v šachtách DN 250</t>
  </si>
  <si>
    <t>1226453317</t>
  </si>
  <si>
    <t>891371222</t>
  </si>
  <si>
    <t>Montáž vodovodních šoupátek s ručním kolečkem v šachtách DN 300</t>
  </si>
  <si>
    <t>-1402430087</t>
  </si>
  <si>
    <t>891391222</t>
  </si>
  <si>
    <t>Montáž vodovodních šoupátek s ručním kolečkem v šachtách DN 400</t>
  </si>
  <si>
    <t>778537994</t>
  </si>
  <si>
    <t>891181295</t>
  </si>
  <si>
    <t>Příplatek za montáž šoupátek v objektech DN 40 až 1200</t>
  </si>
  <si>
    <t>-1812897172</t>
  </si>
  <si>
    <t>230071004</t>
  </si>
  <si>
    <t>Revize šoupátek do PN 40 DN 40</t>
  </si>
  <si>
    <t>344893968</t>
  </si>
  <si>
    <t>230071006</t>
  </si>
  <si>
    <t>Revize šoupátek do PN 40 DN 65</t>
  </si>
  <si>
    <t>728023959</t>
  </si>
  <si>
    <t>230071007</t>
  </si>
  <si>
    <t>Revize šoupátek do PN 40 DN 80</t>
  </si>
  <si>
    <t>1009990337</t>
  </si>
  <si>
    <t>Š DN80 PN10 ovládání ručním kolem</t>
  </si>
  <si>
    <t>Zpětná montáž stávajících šoupat samonasávacích čerpadel odpadní jímky</t>
  </si>
  <si>
    <t>230071010</t>
  </si>
  <si>
    <t>Revize šoupátek do PN 40 DN 150</t>
  </si>
  <si>
    <t>72019538</t>
  </si>
  <si>
    <t>230071012</t>
  </si>
  <si>
    <t>Revize šoupátek do PN 40 DN 200</t>
  </si>
  <si>
    <t>618282559</t>
  </si>
  <si>
    <t>230071014</t>
  </si>
  <si>
    <t>Revize šoupátek do PN 40 DN 250</t>
  </si>
  <si>
    <t>2050434274</t>
  </si>
  <si>
    <t>230071015</t>
  </si>
  <si>
    <t>Revize šoupátek do PN 40 DN 300</t>
  </si>
  <si>
    <t>1692052051</t>
  </si>
  <si>
    <t>Š DN300 PN10 ovládání ručním kolem</t>
  </si>
  <si>
    <t>230071017</t>
  </si>
  <si>
    <t>Revize šoupátek do PN 40 DN 400</t>
  </si>
  <si>
    <t>977880566</t>
  </si>
  <si>
    <t>RM1ZP</t>
  </si>
  <si>
    <t>Zpětná montáž stávajícího AOV DN150</t>
  </si>
  <si>
    <t>-714551700</t>
  </si>
  <si>
    <t>230071112</t>
  </si>
  <si>
    <t>Revize ventil pojistný do PN 40 DN 150</t>
  </si>
  <si>
    <t>-194095979</t>
  </si>
  <si>
    <t>RM2ZP</t>
  </si>
  <si>
    <t>-1793560351</t>
  </si>
  <si>
    <t>M101</t>
  </si>
  <si>
    <t>Montážní vložka - DN400 PN10	</t>
  </si>
  <si>
    <t>974409122</t>
  </si>
  <si>
    <t>M111</t>
  </si>
  <si>
    <t>Montážní vložka - DN300 PN10</t>
  </si>
  <si>
    <t>1044693633</t>
  </si>
  <si>
    <t>M121</t>
  </si>
  <si>
    <t>Montážní vložka - DN200 PN10	</t>
  </si>
  <si>
    <t>-188613422</t>
  </si>
  <si>
    <t>M131</t>
  </si>
  <si>
    <t>Montážní vložka - DN80 PN10	</t>
  </si>
  <si>
    <t>2066312364</t>
  </si>
  <si>
    <t>891244121</t>
  </si>
  <si>
    <t>Montáž kompenzátorů nebo montážních vložek DN 80</t>
  </si>
  <si>
    <t>-1320552580</t>
  </si>
  <si>
    <t>-2077964144</t>
  </si>
  <si>
    <t>891374121</t>
  </si>
  <si>
    <t>Montáž kompenzátorů nebo montážních vložek DN 300</t>
  </si>
  <si>
    <t>1817173569</t>
  </si>
  <si>
    <t>891394121</t>
  </si>
  <si>
    <t>Montáž kompenzátorů nebo montážních vložek DN 400</t>
  </si>
  <si>
    <t>779210388</t>
  </si>
  <si>
    <t>-238629312</t>
  </si>
  <si>
    <t>M141</t>
  </si>
  <si>
    <t>Přírubový filtr DN80 PN10 s vypouštěcí zátkou</t>
  </si>
  <si>
    <t>276437048</t>
  </si>
  <si>
    <t>M151</t>
  </si>
  <si>
    <t>Zpětná klapka DN80</t>
  </si>
  <si>
    <t>-622154895</t>
  </si>
  <si>
    <t>891245321</t>
  </si>
  <si>
    <t>Montáž zpětných klapek DN 80</t>
  </si>
  <si>
    <t>192513809</t>
  </si>
  <si>
    <t>891185395</t>
  </si>
  <si>
    <t>Příplatek za montáž klapek v objektech DN 40 až 1000</t>
  </si>
  <si>
    <t>-1552930429</t>
  </si>
  <si>
    <t>230071139</t>
  </si>
  <si>
    <t>Revize ventil zpětný a klapky do PN 40 DN 80</t>
  </si>
  <si>
    <t>-1226106361</t>
  </si>
  <si>
    <t>230070235</t>
  </si>
  <si>
    <t>Odmaštění armatur DN 40</t>
  </si>
  <si>
    <t>-42814369</t>
  </si>
  <si>
    <t>Š DN40 PN10 ovládání ručním kolem</t>
  </si>
  <si>
    <t>230070237</t>
  </si>
  <si>
    <t>Odmaštění armatur DN 65</t>
  </si>
  <si>
    <t>-1124488226</t>
  </si>
  <si>
    <t>ŠDN65 PN10 ovládání ručním kolem</t>
  </si>
  <si>
    <t>132856154</t>
  </si>
  <si>
    <t>MV DN80 PN10</t>
  </si>
  <si>
    <t>230070241</t>
  </si>
  <si>
    <t>Odmaštění armatur DN 150</t>
  </si>
  <si>
    <t>-85266869</t>
  </si>
  <si>
    <t>DN150 PN10 ovládání ručním kolem</t>
  </si>
  <si>
    <t>230070242</t>
  </si>
  <si>
    <t>Odmaštění armatur DN 200</t>
  </si>
  <si>
    <t>1576901101</t>
  </si>
  <si>
    <t>Š DN200 PN10 ovládání ručním kolem</t>
  </si>
  <si>
    <t>MV DN200 PN10</t>
  </si>
  <si>
    <t>230070243</t>
  </si>
  <si>
    <t>Odmaštění armatur DN 250</t>
  </si>
  <si>
    <t>-1708046351</t>
  </si>
  <si>
    <t>Š DN250 PN10 ovládání ručním kolem</t>
  </si>
  <si>
    <t>230070244</t>
  </si>
  <si>
    <t>Odmaštění armatur DN 300</t>
  </si>
  <si>
    <t>-1078222659</t>
  </si>
  <si>
    <t>MV DN300 PN10</t>
  </si>
  <si>
    <t>230070246</t>
  </si>
  <si>
    <t>Odmaštění armatur DN 400</t>
  </si>
  <si>
    <t>-445195801</t>
  </si>
  <si>
    <t>Š DN400 PN10 ovládání ručním kolem</t>
  </si>
  <si>
    <t>MV DN400 PN10</t>
  </si>
  <si>
    <t>Potrubí a tvarovky z nerezové oceli</t>
  </si>
  <si>
    <t>TN09</t>
  </si>
  <si>
    <t>Zaslepovací příruba DN200 PN10</t>
  </si>
  <si>
    <t>-1124870546</t>
  </si>
  <si>
    <t>TN10</t>
  </si>
  <si>
    <t>Zaslepovací příruba DN250 PN10</t>
  </si>
  <si>
    <t>-70928012</t>
  </si>
  <si>
    <t>Š80</t>
  </si>
  <si>
    <t>Zaslepovací příruba DN40 PN10</t>
  </si>
  <si>
    <t>1341605539</t>
  </si>
  <si>
    <t>ZM01</t>
  </si>
  <si>
    <t>Atypická přechodová příruba DN400/150</t>
  </si>
  <si>
    <t>-1336660829</t>
  </si>
  <si>
    <t>230030005</t>
  </si>
  <si>
    <t>Montáž trubní díly přírubové hmotnost přes 50 kg do 100 kg</t>
  </si>
  <si>
    <t>1652598884</t>
  </si>
  <si>
    <t>TN01</t>
  </si>
  <si>
    <t>Potrubí DN400 PN10 vypouštění vodojemu - mat. 1.4301 specifikace dle DPS</t>
  </si>
  <si>
    <t>P400</t>
  </si>
  <si>
    <t>příruba DN400</t>
  </si>
  <si>
    <t>521101827</t>
  </si>
  <si>
    <t>PT400</t>
  </si>
  <si>
    <t>příruba točivá DN400</t>
  </si>
  <si>
    <t>1484660669</t>
  </si>
  <si>
    <t>PTL400</t>
  </si>
  <si>
    <t>lemový kroužek DN400</t>
  </si>
  <si>
    <t>668127923</t>
  </si>
  <si>
    <t>tr400</t>
  </si>
  <si>
    <t>tr.406x3mm</t>
  </si>
  <si>
    <t>-1813920896</t>
  </si>
  <si>
    <t>K40090</t>
  </si>
  <si>
    <t>koleno DN400 90°</t>
  </si>
  <si>
    <t>921838061</t>
  </si>
  <si>
    <t>K40045</t>
  </si>
  <si>
    <t>koleno DN400 45°</t>
  </si>
  <si>
    <t>918743841</t>
  </si>
  <si>
    <t>K40020</t>
  </si>
  <si>
    <t>koleno DN400 20°</t>
  </si>
  <si>
    <t>1001103732</t>
  </si>
  <si>
    <t>P150</t>
  </si>
  <si>
    <t>příruba DN150</t>
  </si>
  <si>
    <t>1027474143</t>
  </si>
  <si>
    <t>K15090</t>
  </si>
  <si>
    <t>koleno DN150 90°</t>
  </si>
  <si>
    <t>566103903</t>
  </si>
  <si>
    <t>tr150</t>
  </si>
  <si>
    <t>tr.168,3x2mm</t>
  </si>
  <si>
    <t>615608765</t>
  </si>
  <si>
    <t>230140243</t>
  </si>
  <si>
    <t>Montáž trubní dílce přivařovací z nerezavějící oceli tř.17 D 426 mm, tl 3 mm</t>
  </si>
  <si>
    <t>-141287949</t>
  </si>
  <si>
    <t>1 x TP kus</t>
  </si>
  <si>
    <t>2x příruba DN400</t>
  </si>
  <si>
    <t>2*3</t>
  </si>
  <si>
    <t>1 x atyp. TP s koleny 20° a odbočkou DN150</t>
  </si>
  <si>
    <t>2x koleno DN400 20°</t>
  </si>
  <si>
    <t>2*2</t>
  </si>
  <si>
    <t xml:space="preserve">1 x atyp. T s kolenem 90° </t>
  </si>
  <si>
    <t>3x příruba točivá DN400</t>
  </si>
  <si>
    <t>3*3</t>
  </si>
  <si>
    <t>1x koleno DN400 90°</t>
  </si>
  <si>
    <t xml:space="preserve">2 x atyp. TP s koleny 45° </t>
  </si>
  <si>
    <t>2x2x příruba točivá DN400</t>
  </si>
  <si>
    <t>2*2*3</t>
  </si>
  <si>
    <t>2x2x koleno DN400 45°</t>
  </si>
  <si>
    <t>2*2*2</t>
  </si>
  <si>
    <t>230140277</t>
  </si>
  <si>
    <t>Příplatek provedení formování, ochrana svaru inertní plyn DN 400</t>
  </si>
  <si>
    <t>434952239</t>
  </si>
  <si>
    <t>230140393</t>
  </si>
  <si>
    <t>Příplatek zhotovení odbočky z nerezavějící oceli tř.17 D 426 mm, tl 3 mm</t>
  </si>
  <si>
    <t>401653511</t>
  </si>
  <si>
    <t>230140201</t>
  </si>
  <si>
    <t>Montáž trubní dílce přivařovací z nerezavějící oceli tř.17 D 159 mm, tl 3 mm</t>
  </si>
  <si>
    <t>-29144943</t>
  </si>
  <si>
    <t>1x příruba DN150</t>
  </si>
  <si>
    <t>1*3</t>
  </si>
  <si>
    <t>1x koleno DN150 90°</t>
  </si>
  <si>
    <t>1*2</t>
  </si>
  <si>
    <t>168,3x2mm</t>
  </si>
  <si>
    <t>230140272</t>
  </si>
  <si>
    <t>Příplatek provedení formování, ochrana svaru inertní plyn DN 150</t>
  </si>
  <si>
    <t>681975410</t>
  </si>
  <si>
    <t>230140071</t>
  </si>
  <si>
    <t>Montáž trubek z nerezavějící oceli tř.17 D 159 mm, tl 3 mm</t>
  </si>
  <si>
    <t>-230793648</t>
  </si>
  <si>
    <t>1*1,5</t>
  </si>
  <si>
    <t>230140113</t>
  </si>
  <si>
    <t>Montáž trubek z nerezavějící oceli tř.17 D 426 mm, tl 3 mm</t>
  </si>
  <si>
    <t>1109858941</t>
  </si>
  <si>
    <t>18*1,5</t>
  </si>
  <si>
    <t>230030010</t>
  </si>
  <si>
    <t>Montáž trubní díly přírubové hmotnost přes 300 kg do 400 kg</t>
  </si>
  <si>
    <t>-129371940</t>
  </si>
  <si>
    <t>230120053</t>
  </si>
  <si>
    <t>Čištění potrubí profukováním nebo proplachováním DN 400</t>
  </si>
  <si>
    <t>377492705</t>
  </si>
  <si>
    <t>230120048</t>
  </si>
  <si>
    <t>Čištění potrubí profukováním nebo proplachováním DN 150</t>
  </si>
  <si>
    <t>508860376</t>
  </si>
  <si>
    <t>TN02</t>
  </si>
  <si>
    <t>Potrubí DN200 PN10 odpad z chlorovny - mat. 1.4301 specifikace dle DPS</t>
  </si>
  <si>
    <t>P200</t>
  </si>
  <si>
    <t>příruba DN200</t>
  </si>
  <si>
    <t>463262170</t>
  </si>
  <si>
    <t>tr200</t>
  </si>
  <si>
    <t>tr.219,1x2mm</t>
  </si>
  <si>
    <t>-760733265</t>
  </si>
  <si>
    <t>K20045</t>
  </si>
  <si>
    <t>koleno DN200 45°</t>
  </si>
  <si>
    <t>1837485188</t>
  </si>
  <si>
    <t>K20090</t>
  </si>
  <si>
    <t>koleno DN200 90°</t>
  </si>
  <si>
    <t>-150595433</t>
  </si>
  <si>
    <t>230030009</t>
  </si>
  <si>
    <t>Montáž trubní díly přírubové hmotnost přes 250 kg do 300 kg</t>
  </si>
  <si>
    <t>2007280595</t>
  </si>
  <si>
    <t>1 x atyp. TP kus s kolenem</t>
  </si>
  <si>
    <t>1 x atyp. TP kus s koleny</t>
  </si>
  <si>
    <t>230120049</t>
  </si>
  <si>
    <t>Čištění potrubí profukováním nebo proplachováním DN 200</t>
  </si>
  <si>
    <t>610496698</t>
  </si>
  <si>
    <t>24*1,5</t>
  </si>
  <si>
    <t>230140080</t>
  </si>
  <si>
    <t>Montáž trubek z nerezavějící oceli tř.17 D 219 mm, tl 3 mm</t>
  </si>
  <si>
    <t>-1554415358</t>
  </si>
  <si>
    <t>230140210</t>
  </si>
  <si>
    <t>Montáž trubní dílce přivařovací z nerezavějící oceli tř.17 D 219 mm, tl 3 mm</t>
  </si>
  <si>
    <t>874676664</t>
  </si>
  <si>
    <t>2x příruba DN200</t>
  </si>
  <si>
    <t>1x koleno DN200 45°</t>
  </si>
  <si>
    <t>2x koleno DN200 90°</t>
  </si>
  <si>
    <t>230140273</t>
  </si>
  <si>
    <t>Příplatek provedení formování, ochrana svaru inertní plyn DN 200</t>
  </si>
  <si>
    <t>-347303065</t>
  </si>
  <si>
    <t>TN03</t>
  </si>
  <si>
    <t>Potrubí DN300 PN10 odvod průsakových vod z revizní štoly vodojemu-spec. dle DPS</t>
  </si>
  <si>
    <t>P300</t>
  </si>
  <si>
    <t>příruba DN300</t>
  </si>
  <si>
    <t>1751659185</t>
  </si>
  <si>
    <t>PT300</t>
  </si>
  <si>
    <t>příruba točivá DN300</t>
  </si>
  <si>
    <t>-566211402</t>
  </si>
  <si>
    <t>PTL300</t>
  </si>
  <si>
    <t>lemový kroužek DN300</t>
  </si>
  <si>
    <t>2135037430</t>
  </si>
  <si>
    <t>tr300</t>
  </si>
  <si>
    <t>tr.323,9x3mm</t>
  </si>
  <si>
    <t>-1959175501</t>
  </si>
  <si>
    <t>162634991</t>
  </si>
  <si>
    <t>T300200</t>
  </si>
  <si>
    <t>Tkus 323,9/219,1/3</t>
  </si>
  <si>
    <t>-1584335786</t>
  </si>
  <si>
    <t>K30090</t>
  </si>
  <si>
    <t>koleno DN300 90°</t>
  </si>
  <si>
    <t>892267462</t>
  </si>
  <si>
    <t>K30045</t>
  </si>
  <si>
    <t>koleno DN300 45°</t>
  </si>
  <si>
    <t>-1403210076</t>
  </si>
  <si>
    <t>-368205462</t>
  </si>
  <si>
    <t>P100</t>
  </si>
  <si>
    <t>příruba DN100</t>
  </si>
  <si>
    <t>-1660218093</t>
  </si>
  <si>
    <t>K10090</t>
  </si>
  <si>
    <t>koleno DN100 90°</t>
  </si>
  <si>
    <t>1026252635</t>
  </si>
  <si>
    <t>1729384893</t>
  </si>
  <si>
    <t>1 x T kus s odbočkou DN200</t>
  </si>
  <si>
    <t>1 x TP kus, L = 4 m s odbočkou DN100</t>
  </si>
  <si>
    <t>1 x atyp. koleno</t>
  </si>
  <si>
    <t>230140099</t>
  </si>
  <si>
    <t>Montáž trubek z nerezavějící oceli tř.17 D 324 mm, tl 3 mm</t>
  </si>
  <si>
    <t>1862759333</t>
  </si>
  <si>
    <t>12*1,5</t>
  </si>
  <si>
    <t>230140229</t>
  </si>
  <si>
    <t>Montáž trubní dílce přivařovací z nerezavějící oceli tř.17 D 324 mm, tl 3 mm</t>
  </si>
  <si>
    <t>1521865001</t>
  </si>
  <si>
    <t>2x příruba DN300</t>
  </si>
  <si>
    <t xml:space="preserve">Tkus 323,9/219,1/3 </t>
  </si>
  <si>
    <t>2x příruba točivá DN300</t>
  </si>
  <si>
    <t>1x koleno DN300 90°</t>
  </si>
  <si>
    <t>1x koleno DN300 45°</t>
  </si>
  <si>
    <t>230140275</t>
  </si>
  <si>
    <t>Příplatek provedení formování, ochrana svaru inertní plyn DN 300</t>
  </si>
  <si>
    <t>-390531366</t>
  </si>
  <si>
    <t>230140379</t>
  </si>
  <si>
    <t>Příplatek zhotovení odbočky z nerezavějící oceli tř.17 D 324 mm, tl 3 mm</t>
  </si>
  <si>
    <t>-743402880</t>
  </si>
  <si>
    <t>230120051</t>
  </si>
  <si>
    <t>Čištění potrubí profukováním nebo proplachováním DN 300</t>
  </si>
  <si>
    <t>1144590750</t>
  </si>
  <si>
    <t>230140183</t>
  </si>
  <si>
    <t>Montáž trubní dílce přivařovací z nerezavějící oceli tř.17 D 108 mm, tl 2 mm</t>
  </si>
  <si>
    <t>120499067</t>
  </si>
  <si>
    <t>1x příruba DN100,</t>
  </si>
  <si>
    <t>1x koleno DN100 90°</t>
  </si>
  <si>
    <t>-291770445</t>
  </si>
  <si>
    <t>1x příruba DN200</t>
  </si>
  <si>
    <t>230140270</t>
  </si>
  <si>
    <t>Příplatek provedení formování, ochrana svaru inertní plyn DN 100</t>
  </si>
  <si>
    <t>-1018861644</t>
  </si>
  <si>
    <t>1034394119</t>
  </si>
  <si>
    <t>TN04</t>
  </si>
  <si>
    <t>Potrubí DN200 PN10 vypouštění do odpadní jímky - provedení dle DPS</t>
  </si>
  <si>
    <t>P20p200</t>
  </si>
  <si>
    <t>-1294465052</t>
  </si>
  <si>
    <t>K20k20090</t>
  </si>
  <si>
    <t>2074287052</t>
  </si>
  <si>
    <t>517501053</t>
  </si>
  <si>
    <t>230030008</t>
  </si>
  <si>
    <t>Montáž trubní díly přírubové hmotnost přes 200 kg do 250 kg</t>
  </si>
  <si>
    <t>2002689352</t>
  </si>
  <si>
    <t>1 x přírubové koleno</t>
  </si>
  <si>
    <t>453477779</t>
  </si>
  <si>
    <t>6*1,5</t>
  </si>
  <si>
    <t>1221438010</t>
  </si>
  <si>
    <t xml:space="preserve">2x příruba DN200, </t>
  </si>
  <si>
    <t>1x koleno DN200 90°</t>
  </si>
  <si>
    <t>1x příruba DN200,</t>
  </si>
  <si>
    <t xml:space="preserve"> 1x koleno DN200 90°,</t>
  </si>
  <si>
    <t xml:space="preserve"> 5,5m-tr.219,1x2mm</t>
  </si>
  <si>
    <t>-1743494004</t>
  </si>
  <si>
    <t>-743783309</t>
  </si>
  <si>
    <t>TN05</t>
  </si>
  <si>
    <t>Potrubí DN100/65 PN10 samonasávacího čerpadla - provedení dle DPS</t>
  </si>
  <si>
    <t>P10p100</t>
  </si>
  <si>
    <t>-1358686432</t>
  </si>
  <si>
    <t>P651</t>
  </si>
  <si>
    <t>Příruba DN65</t>
  </si>
  <si>
    <t>207225786</t>
  </si>
  <si>
    <t>K6590</t>
  </si>
  <si>
    <t>koleno DN65 90°</t>
  </si>
  <si>
    <t>278233410</t>
  </si>
  <si>
    <t>K802</t>
  </si>
  <si>
    <t>koleno DN80 90°</t>
  </si>
  <si>
    <t>-1134328301</t>
  </si>
  <si>
    <t>tr100</t>
  </si>
  <si>
    <t>tr 114,1x2mm</t>
  </si>
  <si>
    <t>1687351351</t>
  </si>
  <si>
    <t>tr65</t>
  </si>
  <si>
    <t>tr.76,1x2mm</t>
  </si>
  <si>
    <t>794327972</t>
  </si>
  <si>
    <t>sk1</t>
  </si>
  <si>
    <t>sací koš</t>
  </si>
  <si>
    <t>-1523209338</t>
  </si>
  <si>
    <t>R11470</t>
  </si>
  <si>
    <t>redukce 114,1/70,6/2mm</t>
  </si>
  <si>
    <t>424427145</t>
  </si>
  <si>
    <t>TK11470</t>
  </si>
  <si>
    <t>T koleno 114,1/70,6/2</t>
  </si>
  <si>
    <t>841753752</t>
  </si>
  <si>
    <t>230030007</t>
  </si>
  <si>
    <t>Montáž trubní díly přírubové hmotnost přes 150 kg do 200 kg</t>
  </si>
  <si>
    <t>1138742439</t>
  </si>
  <si>
    <t>2 x sací potrubí DN65 (nutno ověřit dimenzi)</t>
  </si>
  <si>
    <t>"1 x výtlačné potrubí DN100
(nutno ověřit dimenzi)"</t>
  </si>
  <si>
    <t>230140053</t>
  </si>
  <si>
    <t>Montáž trubek z nerezavějící oceli tř.17 D 108 mm, tl 2 mm</t>
  </si>
  <si>
    <t>-1916543288</t>
  </si>
  <si>
    <t>9*1,5</t>
  </si>
  <si>
    <t>230140041</t>
  </si>
  <si>
    <t>Montáž trubek z nerezavějící oceli tř.17 D 76 mm, tl 2 mm</t>
  </si>
  <si>
    <t>984263569</t>
  </si>
  <si>
    <t>160</t>
  </si>
  <si>
    <t>230140171</t>
  </si>
  <si>
    <t>Montáž trubní dílce přivařovací z nerezavějící oceli tř.17 D 76 mm, tl 2 mm</t>
  </si>
  <si>
    <t>822024664</t>
  </si>
  <si>
    <t>2x příruba DN65</t>
  </si>
  <si>
    <t>2x koleno DN65 90</t>
  </si>
  <si>
    <t>2 x sací koš</t>
  </si>
  <si>
    <t>"1 x výtlačné potrubí DN100(nutno ověřit dimenzi)"</t>
  </si>
  <si>
    <t>5x koleno DN80 90°</t>
  </si>
  <si>
    <t>5*2</t>
  </si>
  <si>
    <t>161</t>
  </si>
  <si>
    <t>486724013</t>
  </si>
  <si>
    <t>1*1</t>
  </si>
  <si>
    <t>1 x T koleno 114,1/70,6/2</t>
  </si>
  <si>
    <t>tr.114,1x2mm</t>
  </si>
  <si>
    <t>3x příruba DN100</t>
  </si>
  <si>
    <t>3*2</t>
  </si>
  <si>
    <t>162</t>
  </si>
  <si>
    <t>230140268</t>
  </si>
  <si>
    <t>Příplatek provedení formování, ochrana svaru inertní plyn DN 65</t>
  </si>
  <si>
    <t>-1375239703</t>
  </si>
  <si>
    <t>163</t>
  </si>
  <si>
    <t>295846470</t>
  </si>
  <si>
    <t>164</t>
  </si>
  <si>
    <t>230120046</t>
  </si>
  <si>
    <t>Čištění potrubí profukováním nebo proplachováním DN 100</t>
  </si>
  <si>
    <t>-807468520</t>
  </si>
  <si>
    <t>165</t>
  </si>
  <si>
    <t>230120044</t>
  </si>
  <si>
    <t>Čištění potrubí profukováním nebo proplachováním DN 65</t>
  </si>
  <si>
    <t>901212570</t>
  </si>
  <si>
    <t>TN06</t>
  </si>
  <si>
    <t>Potrubí DN200/150 PN10 odpadní jímka venkovní- provedení dle DPS</t>
  </si>
  <si>
    <t>166</t>
  </si>
  <si>
    <t>PT200</t>
  </si>
  <si>
    <t>příruba točivá DN200</t>
  </si>
  <si>
    <t>147212844</t>
  </si>
  <si>
    <t>167</t>
  </si>
  <si>
    <t>PTL200</t>
  </si>
  <si>
    <t>lemový kroužek DN200</t>
  </si>
  <si>
    <t>1633704669</t>
  </si>
  <si>
    <t>168</t>
  </si>
  <si>
    <t>-215548093</t>
  </si>
  <si>
    <t>169</t>
  </si>
  <si>
    <t>PT150</t>
  </si>
  <si>
    <t>příruba točivá DN150</t>
  </si>
  <si>
    <t>-1481539501</t>
  </si>
  <si>
    <t>170</t>
  </si>
  <si>
    <t>PTL150</t>
  </si>
  <si>
    <t>lemový kroužek DN150</t>
  </si>
  <si>
    <t>-867020143</t>
  </si>
  <si>
    <t>171</t>
  </si>
  <si>
    <t>-2113744653</t>
  </si>
  <si>
    <t>172</t>
  </si>
  <si>
    <t>K15045</t>
  </si>
  <si>
    <t>koleno DN150 45°</t>
  </si>
  <si>
    <t>-410020920</t>
  </si>
  <si>
    <t>173</t>
  </si>
  <si>
    <t>R219168</t>
  </si>
  <si>
    <t>redukce 219,1/168,3/2</t>
  </si>
  <si>
    <t>-52309300</t>
  </si>
  <si>
    <t>174</t>
  </si>
  <si>
    <t>1949565170</t>
  </si>
  <si>
    <t>175</t>
  </si>
  <si>
    <t>651126373</t>
  </si>
  <si>
    <t>1 x atyp. tvarovka DN200/150</t>
  </si>
  <si>
    <t>1 x atyp. TP DN150</t>
  </si>
  <si>
    <t>1 x atyp. koleno DN150</t>
  </si>
  <si>
    <t>176</t>
  </si>
  <si>
    <t>-1297531718</t>
  </si>
  <si>
    <t>177</t>
  </si>
  <si>
    <t>230140070</t>
  </si>
  <si>
    <t>Montáž trubek z nerezavějící oceli tř.17 D 159 mm, tl 2 mm</t>
  </si>
  <si>
    <t>-2038680735</t>
  </si>
  <si>
    <t>178</t>
  </si>
  <si>
    <t>230140200</t>
  </si>
  <si>
    <t>Montáž trubní dílce přivařovací z nerezavějící oceli tř.17 D 159 mm, tl 2 mm</t>
  </si>
  <si>
    <t>-917630645</t>
  </si>
  <si>
    <t>1x příruba DN150,</t>
  </si>
  <si>
    <t xml:space="preserve">1x redukce 219,1/168,3/2, </t>
  </si>
  <si>
    <t xml:space="preserve">1x příruba DN150, </t>
  </si>
  <si>
    <t xml:space="preserve">1x příruba točivá DN150, </t>
  </si>
  <si>
    <t>1x koleno DN150 45°</t>
  </si>
  <si>
    <t>1x příruba točivá DN150,</t>
  </si>
  <si>
    <t xml:space="preserve"> 1x koleno DN150 45°</t>
  </si>
  <si>
    <t>179</t>
  </si>
  <si>
    <t>1086732786</t>
  </si>
  <si>
    <t>1x příruba točivá DN200</t>
  </si>
  <si>
    <t>1x redukce 219,1/168,3/2</t>
  </si>
  <si>
    <t>tr219,1x2</t>
  </si>
  <si>
    <t>180</t>
  </si>
  <si>
    <t>1826023087</t>
  </si>
  <si>
    <t>181</t>
  </si>
  <si>
    <t>1287907985</t>
  </si>
  <si>
    <t>TN07</t>
  </si>
  <si>
    <t>Potrubí DN250/200/65 sání čerpadel provozní vody - provedení dle DPS</t>
  </si>
  <si>
    <t>182</t>
  </si>
  <si>
    <t>P250</t>
  </si>
  <si>
    <t>příruba DN250</t>
  </si>
  <si>
    <t>1746640866</t>
  </si>
  <si>
    <t>183</t>
  </si>
  <si>
    <t>K25090</t>
  </si>
  <si>
    <t>koleno DN250 90°</t>
  </si>
  <si>
    <t>-174103271</t>
  </si>
  <si>
    <t>184</t>
  </si>
  <si>
    <t>tr250</t>
  </si>
  <si>
    <t>tr.273,00x3mm</t>
  </si>
  <si>
    <t>1804655310</t>
  </si>
  <si>
    <t>185</t>
  </si>
  <si>
    <t>T273273</t>
  </si>
  <si>
    <t>Tkus 273/273/3</t>
  </si>
  <si>
    <t>949126875</t>
  </si>
  <si>
    <t>186</t>
  </si>
  <si>
    <t>tr70</t>
  </si>
  <si>
    <t>tr.70,6x2mm</t>
  </si>
  <si>
    <t>-1936469186</t>
  </si>
  <si>
    <t>187</t>
  </si>
  <si>
    <t>ZP250atyp</t>
  </si>
  <si>
    <t>zaslepovací příruba DN250 s přivařenou vsuvkou 2"</t>
  </si>
  <si>
    <t>-342548798</t>
  </si>
  <si>
    <t>188</t>
  </si>
  <si>
    <t>456219860</t>
  </si>
  <si>
    <t>189</t>
  </si>
  <si>
    <t>-683336052</t>
  </si>
  <si>
    <t>190</t>
  </si>
  <si>
    <t>-1227652764</t>
  </si>
  <si>
    <t>191</t>
  </si>
  <si>
    <t>2068013472</t>
  </si>
  <si>
    <t>192</t>
  </si>
  <si>
    <t>P65p65</t>
  </si>
  <si>
    <t>-1138000498</t>
  </si>
  <si>
    <t>193</t>
  </si>
  <si>
    <t>K65k6590</t>
  </si>
  <si>
    <t>152871159</t>
  </si>
  <si>
    <t>194</t>
  </si>
  <si>
    <t>585129205</t>
  </si>
  <si>
    <t>1 x atyp. koleno DN250</t>
  </si>
  <si>
    <t>1 x TP DN250</t>
  </si>
  <si>
    <t>1 x T DN250/200</t>
  </si>
  <si>
    <t>1 x přírubové koleno DN200</t>
  </si>
  <si>
    <t>1 x atyp TP DN250 s odbočkami DN65</t>
  </si>
  <si>
    <t>1 x zaslepovací příruba DN250</t>
  </si>
  <si>
    <t>2 x TP DN65</t>
  </si>
  <si>
    <t>195</t>
  </si>
  <si>
    <t>785369935</t>
  </si>
  <si>
    <t>196</t>
  </si>
  <si>
    <t>1129972116</t>
  </si>
  <si>
    <t>2*1,5</t>
  </si>
  <si>
    <t>197</t>
  </si>
  <si>
    <t>1529162173</t>
  </si>
  <si>
    <t>198</t>
  </si>
  <si>
    <t>230120050</t>
  </si>
  <si>
    <t>Čištění potrubí profukováním nebo proplachováním DN 250</t>
  </si>
  <si>
    <t>-1175639358</t>
  </si>
  <si>
    <t>7*1,5</t>
  </si>
  <si>
    <t>199</t>
  </si>
  <si>
    <t>465243371</t>
  </si>
  <si>
    <t xml:space="preserve"> 2x příruba DN65</t>
  </si>
  <si>
    <t>2xkoleno DN65 90°</t>
  </si>
  <si>
    <t>2x2x příruba DN65</t>
  </si>
  <si>
    <t>200</t>
  </si>
  <si>
    <t>-3898255</t>
  </si>
  <si>
    <t>2x příruba DN200,</t>
  </si>
  <si>
    <t xml:space="preserve"> 1x koleno DN200 90°</t>
  </si>
  <si>
    <t>201</t>
  </si>
  <si>
    <t>230140222</t>
  </si>
  <si>
    <t>Montáž trubní dílce přivařovací z nerezavějící oceli tř.17 D 273 mm, tl 3 mm</t>
  </si>
  <si>
    <t>-1189801452</t>
  </si>
  <si>
    <t xml:space="preserve">2x příruba DN250, </t>
  </si>
  <si>
    <t>1x koleno DN250 90°</t>
  </si>
  <si>
    <t>2x příruba DN250</t>
  </si>
  <si>
    <t>2x příruba DN250,</t>
  </si>
  <si>
    <t>tr.273,00x3</t>
  </si>
  <si>
    <t>202</t>
  </si>
  <si>
    <t>230140269</t>
  </si>
  <si>
    <t>Příplatek provedení formování, ochrana svaru inertní plyn DN 80</t>
  </si>
  <si>
    <t>1954745745</t>
  </si>
  <si>
    <t>203</t>
  </si>
  <si>
    <t>-2019161338</t>
  </si>
  <si>
    <t>204</t>
  </si>
  <si>
    <t>230140274</t>
  </si>
  <si>
    <t>Příplatek provedení formování, ochrana svaru inertní plyn DN 250</t>
  </si>
  <si>
    <t>-2026107157</t>
  </si>
  <si>
    <t>205</t>
  </si>
  <si>
    <t>230140372</t>
  </si>
  <si>
    <t>Příplatek zhotovení odbočky z nerezavějící oceli tř.17 D 273 mm, tl 3 mm</t>
  </si>
  <si>
    <t>-1841461893</t>
  </si>
  <si>
    <t>206</t>
  </si>
  <si>
    <t>-32250518</t>
  </si>
  <si>
    <t>207</t>
  </si>
  <si>
    <t>874435008</t>
  </si>
  <si>
    <t>208</t>
  </si>
  <si>
    <t>804007581</t>
  </si>
  <si>
    <t>209</t>
  </si>
  <si>
    <t>230140092</t>
  </si>
  <si>
    <t>Montáž trubek z nerezavějící oceli tř.17 D 273 mm, tl 3 mm</t>
  </si>
  <si>
    <t>778974621</t>
  </si>
  <si>
    <t>TN08</t>
  </si>
  <si>
    <t>Potrubí DN125/50 výtlak čerpadel provozní vody - provedení dle DPS</t>
  </si>
  <si>
    <t>210</t>
  </si>
  <si>
    <t>P80</t>
  </si>
  <si>
    <t>příruba DN80</t>
  </si>
  <si>
    <t>-817087988</t>
  </si>
  <si>
    <t>211</t>
  </si>
  <si>
    <t>P125</t>
  </si>
  <si>
    <t>příruba DN125</t>
  </si>
  <si>
    <t>1364669933</t>
  </si>
  <si>
    <t>212</t>
  </si>
  <si>
    <t>R13970</t>
  </si>
  <si>
    <t>redukce 139/70,6/2mm</t>
  </si>
  <si>
    <t>1400878550</t>
  </si>
  <si>
    <t>213</t>
  </si>
  <si>
    <t>tr88</t>
  </si>
  <si>
    <t>tr.88,9x2mm</t>
  </si>
  <si>
    <t>2029873224</t>
  </si>
  <si>
    <t>214</t>
  </si>
  <si>
    <t>tr125</t>
  </si>
  <si>
    <t>tr.139x2mm</t>
  </si>
  <si>
    <t>654656482</t>
  </si>
  <si>
    <t>215</t>
  </si>
  <si>
    <t>TK889</t>
  </si>
  <si>
    <t>varné T koleno 88,9/88,9/2mm</t>
  </si>
  <si>
    <t>844681651</t>
  </si>
  <si>
    <t>216</t>
  </si>
  <si>
    <t>K12590</t>
  </si>
  <si>
    <t>koleno DN125 90°</t>
  </si>
  <si>
    <t>-1215513095</t>
  </si>
  <si>
    <t>217</t>
  </si>
  <si>
    <t>K12545</t>
  </si>
  <si>
    <t>koleno DN125 45°</t>
  </si>
  <si>
    <t>-691621401</t>
  </si>
  <si>
    <t>218</t>
  </si>
  <si>
    <t>K801</t>
  </si>
  <si>
    <t>-1569495854</t>
  </si>
  <si>
    <t>219</t>
  </si>
  <si>
    <t>r13988</t>
  </si>
  <si>
    <t>redukce 139/88,9/2mm</t>
  </si>
  <si>
    <t>-2025718780</t>
  </si>
  <si>
    <t>220</t>
  </si>
  <si>
    <t>230030006</t>
  </si>
  <si>
    <t>Montáž trubní díly přírubové hmotnost přes 100 kg do 150 kg</t>
  </si>
  <si>
    <t>236843052</t>
  </si>
  <si>
    <t>1 x atyp. koleno DN80</t>
  </si>
  <si>
    <t xml:space="preserve">1 x T kus s náběhem a koleny DN80 </t>
  </si>
  <si>
    <t>1 x TP DN80</t>
  </si>
  <si>
    <t>1 x atyp. koleno DN125/80</t>
  </si>
  <si>
    <t>1 x TP DN125</t>
  </si>
  <si>
    <t>1 x atyp. koleno DN125</t>
  </si>
  <si>
    <t>221</t>
  </si>
  <si>
    <t>230120045</t>
  </si>
  <si>
    <t>Čištění potrubí profukováním nebo proplachováním DN 80</t>
  </si>
  <si>
    <t>-1412778162</t>
  </si>
  <si>
    <t>222</t>
  </si>
  <si>
    <t>230120047</t>
  </si>
  <si>
    <t>Čištění potrubí profukováním nebo proplachováním DN 125</t>
  </si>
  <si>
    <t>-1052277326</t>
  </si>
  <si>
    <t>223</t>
  </si>
  <si>
    <t>230140047</t>
  </si>
  <si>
    <t>Montáž trubek z nerezavějící oceli tř.17 D 89 mm, tl 2 mm</t>
  </si>
  <si>
    <t>-1402314236</t>
  </si>
  <si>
    <t>224</t>
  </si>
  <si>
    <t>230140061</t>
  </si>
  <si>
    <t>Montáž trubek z nerezavějící oceli tř.17 D 133 mm, tl 2 mm</t>
  </si>
  <si>
    <t>510016619</t>
  </si>
  <si>
    <t>36*1,5</t>
  </si>
  <si>
    <t>225</t>
  </si>
  <si>
    <t>230140177</t>
  </si>
  <si>
    <t>Montáž trubní dílce přivařovací z nerezavějící oceli tř.17 D 89 mm, tl 2 mm</t>
  </si>
  <si>
    <t>-1772533683</t>
  </si>
  <si>
    <t>2x příruba DN80</t>
  </si>
  <si>
    <t>1x koleno DN80 90</t>
  </si>
  <si>
    <t>3x příruba DN80</t>
  </si>
  <si>
    <t>1x varné T koleno 88,9/88,9/2mm</t>
  </si>
  <si>
    <t>2x koleno DN80 90°</t>
  </si>
  <si>
    <t xml:space="preserve">2x příruba DN80, </t>
  </si>
  <si>
    <t xml:space="preserve"> příruba DN80</t>
  </si>
  <si>
    <t>226</t>
  </si>
  <si>
    <t>230140191</t>
  </si>
  <si>
    <t>Montáž trubní dílce přivařovací z nerezavějící oceli tř.17 D 133 mm, tl 2 mm</t>
  </si>
  <si>
    <t>-584325494</t>
  </si>
  <si>
    <t>2x příruba DN125,</t>
  </si>
  <si>
    <t xml:space="preserve"> 1x koleno DN125 90°,</t>
  </si>
  <si>
    <t xml:space="preserve"> redukce 139/88,9/2mm, </t>
  </si>
  <si>
    <t>tr.139/2mm</t>
  </si>
  <si>
    <t>2x příruba DN125</t>
  </si>
  <si>
    <t xml:space="preserve">2x příruba DN125, </t>
  </si>
  <si>
    <t xml:space="preserve">2x koleno DN125 90°, </t>
  </si>
  <si>
    <t>1x koleno DN125 45°,</t>
  </si>
  <si>
    <t xml:space="preserve"> 2x koleno DN125 90°, </t>
  </si>
  <si>
    <t>2x koleno DN125 90°,</t>
  </si>
  <si>
    <t>227</t>
  </si>
  <si>
    <t>-385256925</t>
  </si>
  <si>
    <t>228</t>
  </si>
  <si>
    <t>230140271</t>
  </si>
  <si>
    <t>Příplatek provedení formování, ochrana svaru inertní plyn DN 125</t>
  </si>
  <si>
    <t>-1008411281</t>
  </si>
  <si>
    <t>Potrubí a tvarovky z uhlíkaté oceli</t>
  </si>
  <si>
    <t>229</t>
  </si>
  <si>
    <t>PTUR1</t>
  </si>
  <si>
    <t>Dvojité koleno s přírubou DN400</t>
  </si>
  <si>
    <t>-1704470940</t>
  </si>
  <si>
    <t>230</t>
  </si>
  <si>
    <t>PTUR2</t>
  </si>
  <si>
    <t>Dvojité koleno s přírubou DN200</t>
  </si>
  <si>
    <t>168612611</t>
  </si>
  <si>
    <t>231</t>
  </si>
  <si>
    <t>PTUR3</t>
  </si>
  <si>
    <t>Dvojité koleno s přírubou DN300</t>
  </si>
  <si>
    <t>-33926520</t>
  </si>
  <si>
    <t>232</t>
  </si>
  <si>
    <t>PTUR4</t>
  </si>
  <si>
    <t>Příruba plochá přivařovací DN80</t>
  </si>
  <si>
    <t>1858681283</t>
  </si>
  <si>
    <t>233</t>
  </si>
  <si>
    <t>PTUR5</t>
  </si>
  <si>
    <t>Příruba plochá přivařovací DN100</t>
  </si>
  <si>
    <t>598534398</t>
  </si>
  <si>
    <t>Potrubí a tvarovky z tvárné litiny</t>
  </si>
  <si>
    <t>234</t>
  </si>
  <si>
    <t>FFR8050</t>
  </si>
  <si>
    <t>FFR DN80/50</t>
  </si>
  <si>
    <t>-1553716972</t>
  </si>
  <si>
    <t>235</t>
  </si>
  <si>
    <t>230030004</t>
  </si>
  <si>
    <t>Montáž trubní díly přírubové hmotnost přes 25 kg do 50 kg</t>
  </si>
  <si>
    <t>24841698</t>
  </si>
  <si>
    <t>D8</t>
  </si>
  <si>
    <t>Nátěry</t>
  </si>
  <si>
    <t>236</t>
  </si>
  <si>
    <t>789231112R</t>
  </si>
  <si>
    <t>Provedení otryskání potrubí WA2/Sa2 dle ČSN ISO 8501-4</t>
  </si>
  <si>
    <t>-99387205</t>
  </si>
  <si>
    <t>Otryskání vodním paprskem stávajících nátěrů potrubí na stupeň čistoty WA2/Sa2 dle ČSN ISO 8501-4</t>
  </si>
  <si>
    <t>DN400 (odpad) - 0,5 m</t>
  </si>
  <si>
    <t>DN300 (zavzdušnení/odpad) - 27,4 m / 0,5 m</t>
  </si>
  <si>
    <t>DN200 (odpad/obtoky pitné vody) - 0,5 m / 3,2+3,2+1,1+1,1 = 8,6 m</t>
  </si>
  <si>
    <t xml:space="preserve">DN80 (výtlak čerpadel/odpad) -  0,3 m / 1,2 m</t>
  </si>
  <si>
    <t xml:space="preserve">1,3 = (koeficient - příruby, armatury a tvarovky) </t>
  </si>
  <si>
    <t>pi*(1,202*33,8+1,02*11,7+0,83*3,4+0,43*0,5+0,324*27,9+0,219*9,1+0,114*3+0,089*1,5)*1,3</t>
  </si>
  <si>
    <t>237</t>
  </si>
  <si>
    <t>15931130</t>
  </si>
  <si>
    <t xml:space="preserve">materiál tryskací </t>
  </si>
  <si>
    <t>162378620</t>
  </si>
  <si>
    <t>274,068*0,04 'Přepočtené koeficientem množství</t>
  </si>
  <si>
    <t>238</t>
  </si>
  <si>
    <t>789338211R</t>
  </si>
  <si>
    <t>Základní nátěr v nominální tl. 100 μm - epoxidová nátěrová hmota tolerantní k přípravě povrchu s nízkým obsahem VOC; pigmentovaná hliníkem a železitou slídou pro zvýšení antikorozní odolností provedení dle DPS</t>
  </si>
  <si>
    <t>2050098365</t>
  </si>
  <si>
    <t>spotrubi</t>
  </si>
  <si>
    <t>239</t>
  </si>
  <si>
    <t>789338217R</t>
  </si>
  <si>
    <t xml:space="preserve">Mezivrstva v nominální vrstvě tl. 125-150 μm  - epoxidová nátěrová hmota tolerantní k přípravě povrchu - provedeni dle DPS</t>
  </si>
  <si>
    <t>95981548</t>
  </si>
  <si>
    <t>240</t>
  </si>
  <si>
    <t>789338221</t>
  </si>
  <si>
    <t>Vrchní nátěr v nominální hodnotě tl. 125-150 μm - epoxidová nátěrová hmota tolerantní k přípravě povrchu - provedeno dle DPS</t>
  </si>
  <si>
    <t>-1922363355</t>
  </si>
  <si>
    <t>241</t>
  </si>
  <si>
    <t>789221123R</t>
  </si>
  <si>
    <t>Provedení otryskání ocelových konstrukcí an stupeň čistoty Sa2/WA2 dle ČSN ISO 8501-4</t>
  </si>
  <si>
    <t>414495867</t>
  </si>
  <si>
    <t>Otryskání vodním paprskem stávajících nátěrů jeřábové dráhy a vstupních vrat na stupeň čistoty WA2/Sa2 dle ČSN ISO 8501-4</t>
  </si>
  <si>
    <t>Jeřábová dráha 5t - I320, obvod 1,1m, délka 6,4m</t>
  </si>
  <si>
    <t>Jeřábová dráha 10t</t>
  </si>
  <si>
    <t>- 4 x U300, obvod 0,95m, délka 1,5m</t>
  </si>
  <si>
    <t>- 2 x I400, obvod 1,35m, délka 10,9m</t>
  </si>
  <si>
    <t>- 2 x kolejová lišta 0,4m ,délka 14m</t>
  </si>
  <si>
    <t>- ostatní (odhad) 5 m2</t>
  </si>
  <si>
    <t>Vstupní vrata - 4x3,6*3,6*1,1</t>
  </si>
  <si>
    <t>1,1*6,4+4*0,95*1,5+2*1,35*10,9+0,4*14+5+4*3,6*3,6*1,1</t>
  </si>
  <si>
    <t>242</t>
  </si>
  <si>
    <t>-1376677344</t>
  </si>
  <si>
    <t>109,794*0,03 'Přepočtené koeficientem množství</t>
  </si>
  <si>
    <t>243</t>
  </si>
  <si>
    <t>789325211R</t>
  </si>
  <si>
    <t>Základní nátěr v nominální hodnotě tl. 80 μm - epoxidová nátěrová hmota tolerantní k přípravě povrchu s nízkým obsahem VOC; pigmentovaná hliníkem a železitou slídou pro zvýšení antikorozní odolnosti;</t>
  </si>
  <si>
    <t>-390188084</t>
  </si>
  <si>
    <t>Antikorozní nátěrový systém ocelových jeřábových drah a vstupních vrat</t>
  </si>
  <si>
    <t>244</t>
  </si>
  <si>
    <t>789325216R</t>
  </si>
  <si>
    <t>Mezivrstva v nominální vrstvě tl. 100 μm - epoxidová nátěrová hmota tolerantní k přípravě povrchu</t>
  </si>
  <si>
    <t>-1051032663</t>
  </si>
  <si>
    <t>245</t>
  </si>
  <si>
    <t>789325221</t>
  </si>
  <si>
    <t>Vrchní nátěr v nominální hodnotě tl. 100 μm - epoxidová nátěrová hmota tolerantní k přípravě povrchu</t>
  </si>
  <si>
    <t>-2115392837</t>
  </si>
  <si>
    <t>246</t>
  </si>
  <si>
    <t>NR1</t>
  </si>
  <si>
    <t>Zakrytí a ochrana ostatních nenatíraných ploch a zařízení - potrubí</t>
  </si>
  <si>
    <t>201106538</t>
  </si>
  <si>
    <t>247</t>
  </si>
  <si>
    <t>NR2</t>
  </si>
  <si>
    <t>Zakrytí a ochrana ostatních nenatíraných ploch a zařízení - jeřávobé dráhy</t>
  </si>
  <si>
    <t>-1578482740</t>
  </si>
  <si>
    <t>248</t>
  </si>
  <si>
    <t>NR3</t>
  </si>
  <si>
    <t>Úklid, sběr, odvoz nebezpečného odpadu</t>
  </si>
  <si>
    <t>-892928598</t>
  </si>
  <si>
    <t>249</t>
  </si>
  <si>
    <t>NR4</t>
  </si>
  <si>
    <t>Pronájem a provoz adsorbčního odvhčovače po dobu provádění prací 24/7</t>
  </si>
  <si>
    <t>-1393657139</t>
  </si>
  <si>
    <t>NR5</t>
  </si>
  <si>
    <t>odsávání a filtrční technologie po dobu provádění prací</t>
  </si>
  <si>
    <t>1006822748</t>
  </si>
  <si>
    <t>251</t>
  </si>
  <si>
    <t>NR6</t>
  </si>
  <si>
    <t>Demontáž zakrytí a úklid pracoviště po dokončení nátěrových prací</t>
  </si>
  <si>
    <t>-672623466</t>
  </si>
  <si>
    <t>252</t>
  </si>
  <si>
    <t>-1980798648</t>
  </si>
  <si>
    <t>10,9*24,6*1</t>
  </si>
  <si>
    <t>D9</t>
  </si>
  <si>
    <t>Přírubové spoje</t>
  </si>
  <si>
    <t>253</t>
  </si>
  <si>
    <t>PS10/400-A2</t>
  </si>
  <si>
    <t>Přírubový spoj DN400 PN10 mat. A2 (nerez)</t>
  </si>
  <si>
    <t>-390992179</t>
  </si>
  <si>
    <t>254</t>
  </si>
  <si>
    <t>PS10/300-A2</t>
  </si>
  <si>
    <t>Přírubový spoj DN300 PN10 mat. A2 (nerez)</t>
  </si>
  <si>
    <t>-1321553508</t>
  </si>
  <si>
    <t>255</t>
  </si>
  <si>
    <t>PS10/250-A2</t>
  </si>
  <si>
    <t>Přírubový spoj DN250 PN10 mat. A2 (nerez)</t>
  </si>
  <si>
    <t>1127236704</t>
  </si>
  <si>
    <t>256</t>
  </si>
  <si>
    <t>-3649307</t>
  </si>
  <si>
    <t>257</t>
  </si>
  <si>
    <t>PS10/150-A2</t>
  </si>
  <si>
    <t>Přírubový spoj DN150 PN10 mat. A2 (nerez)</t>
  </si>
  <si>
    <t>37180112</t>
  </si>
  <si>
    <t>258</t>
  </si>
  <si>
    <t>PS10/125-A2</t>
  </si>
  <si>
    <t>Přírubový spoj DN125 PN10 mat. A2 (nerez)</t>
  </si>
  <si>
    <t>-1976523716</t>
  </si>
  <si>
    <t>259</t>
  </si>
  <si>
    <t>PS10/100-A2</t>
  </si>
  <si>
    <t>Přírubový spoj DN100 PN10 mat. A2 (nerez)</t>
  </si>
  <si>
    <t>-1613294051</t>
  </si>
  <si>
    <t>Přírubový spoj DN100 PN10 mat. A2 (nerez) - výměna spojovacího materiálu obtoku DN100 obtoku DN1000</t>
  </si>
  <si>
    <t>260</t>
  </si>
  <si>
    <t>PS10/80-A2</t>
  </si>
  <si>
    <t>Přírubový spoj DN80 PN10 mat. A2 (nerez)</t>
  </si>
  <si>
    <t>1249506750</t>
  </si>
  <si>
    <t>261</t>
  </si>
  <si>
    <t>PS10/65-A2</t>
  </si>
  <si>
    <t>Přírubový spoj DN65 PN10 mat. A2 (nerez)</t>
  </si>
  <si>
    <t>1181071742</t>
  </si>
  <si>
    <t>262</t>
  </si>
  <si>
    <t>PS10/50-A2</t>
  </si>
  <si>
    <t>Přírubový spoj DN50 PN10 mat. A2 (nerez)</t>
  </si>
  <si>
    <t>-2086643113</t>
  </si>
  <si>
    <t>263</t>
  </si>
  <si>
    <t>PS10/40-A2</t>
  </si>
  <si>
    <t>Přírubový spoj DN40 PN10 mat. A2 (nerez)</t>
  </si>
  <si>
    <t>1993239046</t>
  </si>
  <si>
    <t>264</t>
  </si>
  <si>
    <t>230032026</t>
  </si>
  <si>
    <t>Montáž přírubových spojů do PN 16 DN 40</t>
  </si>
  <si>
    <t>-111484556</t>
  </si>
  <si>
    <t>265</t>
  </si>
  <si>
    <t>230032027</t>
  </si>
  <si>
    <t>Montáž přírubových spojů do PN 16 DN 50</t>
  </si>
  <si>
    <t>671752548</t>
  </si>
  <si>
    <t>266</t>
  </si>
  <si>
    <t>230032028</t>
  </si>
  <si>
    <t>Montáž přírubových spojů do PN 16 DN 65</t>
  </si>
  <si>
    <t>-953369058</t>
  </si>
  <si>
    <t>267</t>
  </si>
  <si>
    <t>230032029</t>
  </si>
  <si>
    <t>Montáž přírubových spojů do PN 16 DN 80</t>
  </si>
  <si>
    <t>-1964116707</t>
  </si>
  <si>
    <t>268</t>
  </si>
  <si>
    <t>230032030</t>
  </si>
  <si>
    <t>Montáž přírubových spojů do PN 16 DN 100</t>
  </si>
  <si>
    <t>8529305</t>
  </si>
  <si>
    <t>269</t>
  </si>
  <si>
    <t>230032031</t>
  </si>
  <si>
    <t>Montáž přírubových spojů do PN 16 DN 125</t>
  </si>
  <si>
    <t>676715413</t>
  </si>
  <si>
    <t>270</t>
  </si>
  <si>
    <t>230032032</t>
  </si>
  <si>
    <t>Montáž přírubových spojů do PN 16 DN 150</t>
  </si>
  <si>
    <t>1059289938</t>
  </si>
  <si>
    <t>271</t>
  </si>
  <si>
    <t>1406646256</t>
  </si>
  <si>
    <t>272</t>
  </si>
  <si>
    <t>230032034</t>
  </si>
  <si>
    <t>Montáž přírubových spojů do PN 16 DN 250</t>
  </si>
  <si>
    <t>1222612007</t>
  </si>
  <si>
    <t>273</t>
  </si>
  <si>
    <t>230032035</t>
  </si>
  <si>
    <t>Montáž přírubových spojů do PN 16 DN 300</t>
  </si>
  <si>
    <t>-1218159768</t>
  </si>
  <si>
    <t>274</t>
  </si>
  <si>
    <t>230032037</t>
  </si>
  <si>
    <t>Montáž přírubových spojů do PN 16 DN 400</t>
  </si>
  <si>
    <t>1123170416</t>
  </si>
  <si>
    <t>D10</t>
  </si>
  <si>
    <t>Podpěry a uložení potrubí</t>
  </si>
  <si>
    <t>275</t>
  </si>
  <si>
    <t>POD01</t>
  </si>
  <si>
    <t>Nové podepření (konzoly) stávajícího nerezového zavzdušňovacího potrubí DN400</t>
  </si>
  <si>
    <t>-1580574913</t>
  </si>
  <si>
    <t>276</t>
  </si>
  <si>
    <t>POD02</t>
  </si>
  <si>
    <t>Doplnění podepření stávajících uzavíracích klapek a potrubí DN1200 a DN1000</t>
  </si>
  <si>
    <t>-1871542456</t>
  </si>
  <si>
    <t>277</t>
  </si>
  <si>
    <t>POD03</t>
  </si>
  <si>
    <t>Nové podepření (konzola) stávajícího ocelového zavzdušňovacího potrubí DN300</t>
  </si>
  <si>
    <t>397441779</t>
  </si>
  <si>
    <t>278</t>
  </si>
  <si>
    <t>PR1</t>
  </si>
  <si>
    <t>Podpěry potrubí DN400 - pro TN01</t>
  </si>
  <si>
    <t>-99547821</t>
  </si>
  <si>
    <t>279</t>
  </si>
  <si>
    <t>PR2</t>
  </si>
  <si>
    <t>Podpěry potrubí DN200 - pro TN02 a TO04</t>
  </si>
  <si>
    <t>-407801453</t>
  </si>
  <si>
    <t>280</t>
  </si>
  <si>
    <t>PR3</t>
  </si>
  <si>
    <t>Podpěry potrubí DN300 - pro TN03</t>
  </si>
  <si>
    <t>1856320371</t>
  </si>
  <si>
    <t>281</t>
  </si>
  <si>
    <t>PR4</t>
  </si>
  <si>
    <t>Podpěry potrubí DN100 - pro TN 05 (závěs/konzola)</t>
  </si>
  <si>
    <t>-688454965</t>
  </si>
  <si>
    <t>282</t>
  </si>
  <si>
    <t>PR5</t>
  </si>
  <si>
    <t>Podpěry potrubí DN150 - pro TN 06</t>
  </si>
  <si>
    <t>-1274444108</t>
  </si>
  <si>
    <t>283</t>
  </si>
  <si>
    <t>PR6</t>
  </si>
  <si>
    <t>Podpěry potrubí DN250 - pro TN 07</t>
  </si>
  <si>
    <t>2039363673</t>
  </si>
  <si>
    <t>284</t>
  </si>
  <si>
    <t>PR7</t>
  </si>
  <si>
    <t>Podpěry potrubí DN125 - pro TN 08 (závěs/konzola)</t>
  </si>
  <si>
    <t>-1659038373</t>
  </si>
  <si>
    <t>285</t>
  </si>
  <si>
    <t>PR8</t>
  </si>
  <si>
    <t>Podpěry potrubí DN65 - pro TN 08 (závěs/konzola)</t>
  </si>
  <si>
    <t>-207949039</t>
  </si>
  <si>
    <t>286</t>
  </si>
  <si>
    <t>PR9</t>
  </si>
  <si>
    <t>Rám nových čerpadel provozní vody</t>
  </si>
  <si>
    <t>-1387261302</t>
  </si>
  <si>
    <t>D11</t>
  </si>
  <si>
    <t>Přeložka PPr a PVC-U potrubních rozvodů pitné vody</t>
  </si>
  <si>
    <t>287</t>
  </si>
  <si>
    <t>R8</t>
  </si>
  <si>
    <t>Zapravení stávající protipožární příčky, součástí dodávky bude protipožární identifikační štítek</t>
  </si>
  <si>
    <t>-1621172512</t>
  </si>
  <si>
    <t>288</t>
  </si>
  <si>
    <t>R9</t>
  </si>
  <si>
    <t>Nový prostup do Ø100mm do cihelnéh zdiva tl. do 150mm, zatěsnění protipožární příčky, součástí dodávky bude protipožární identifikační štítek	</t>
  </si>
  <si>
    <t>-1388968709</t>
  </si>
  <si>
    <t>D11-1</t>
  </si>
  <si>
    <t>Potrubí rozvodu z PVC-U</t>
  </si>
  <si>
    <t>289</t>
  </si>
  <si>
    <t>M001</t>
  </si>
  <si>
    <t>Redukční ventil d63, mat. PVC-U</t>
  </si>
  <si>
    <t>90842857</t>
  </si>
  <si>
    <t>290</t>
  </si>
  <si>
    <t>M002</t>
  </si>
  <si>
    <t>Průtokoměr, rotametr d75, mat. PVC-U</t>
  </si>
  <si>
    <t>-685765866</t>
  </si>
  <si>
    <t>291</t>
  </si>
  <si>
    <t>M003</t>
  </si>
  <si>
    <t>Kulový kohout d75, mat. PVC-U</t>
  </si>
  <si>
    <t>-1019474642</t>
  </si>
  <si>
    <t>292</t>
  </si>
  <si>
    <t>M004</t>
  </si>
  <si>
    <t>Lepená vsuvka d63/R2" mat. PVC-U</t>
  </si>
  <si>
    <t>737054311</t>
  </si>
  <si>
    <t>293</t>
  </si>
  <si>
    <t>M005</t>
  </si>
  <si>
    <t>koleno 90° d63</t>
  </si>
  <si>
    <t>-1275819980</t>
  </si>
  <si>
    <t>294</t>
  </si>
  <si>
    <t>M006</t>
  </si>
  <si>
    <t>Tkus d63/50</t>
  </si>
  <si>
    <t>1498148215</t>
  </si>
  <si>
    <t>295</t>
  </si>
  <si>
    <t>M007</t>
  </si>
  <si>
    <t>redukce d63/50</t>
  </si>
  <si>
    <t>1027091018</t>
  </si>
  <si>
    <t>296</t>
  </si>
  <si>
    <t>M008</t>
  </si>
  <si>
    <t>šroubení d50 se závitem R1-1/2"</t>
  </si>
  <si>
    <t>-1521630576</t>
  </si>
  <si>
    <t>297</t>
  </si>
  <si>
    <t>M009</t>
  </si>
  <si>
    <t>Tr. Ø 63 x 4,7 - páteřní rozvod</t>
  </si>
  <si>
    <t>473498184</t>
  </si>
  <si>
    <t>298</t>
  </si>
  <si>
    <t>M010</t>
  </si>
  <si>
    <t>Tr. Ø 50 x 3,7 - jednotlivé odbočky</t>
  </si>
  <si>
    <t>2105355159</t>
  </si>
  <si>
    <t>299</t>
  </si>
  <si>
    <t>HZS3112</t>
  </si>
  <si>
    <t>Hodinová zúčtovací sazba montér potrubí odborný</t>
  </si>
  <si>
    <t>hod</t>
  </si>
  <si>
    <t>512</t>
  </si>
  <si>
    <t>1691606736</t>
  </si>
  <si>
    <t>4*8*3,5</t>
  </si>
  <si>
    <t>D11-2</t>
  </si>
  <si>
    <t>Potrubní rozvody z PPr - specifikace dle DPS</t>
  </si>
  <si>
    <t>300</t>
  </si>
  <si>
    <t>M011</t>
  </si>
  <si>
    <t>T kus d90 s přírubou DN80 a uzávěry</t>
  </si>
  <si>
    <t>kpl.</t>
  </si>
  <si>
    <t>-1467798685</t>
  </si>
  <si>
    <t>301</t>
  </si>
  <si>
    <t>M012</t>
  </si>
  <si>
    <t>Tr. Ø 63 x 8,6</t>
  </si>
  <si>
    <t>-1320601796</t>
  </si>
  <si>
    <t>302</t>
  </si>
  <si>
    <t>M013</t>
  </si>
  <si>
    <t>Tr. Ø 20 x 2,8</t>
  </si>
  <si>
    <t>631279027</t>
  </si>
  <si>
    <t>303</t>
  </si>
  <si>
    <t>M014</t>
  </si>
  <si>
    <t>T-kus d63/63</t>
  </si>
  <si>
    <t>-263099686</t>
  </si>
  <si>
    <t>304</t>
  </si>
  <si>
    <t>M015</t>
  </si>
  <si>
    <t>T-kus redukovaný d63/25</t>
  </si>
  <si>
    <t>663550545</t>
  </si>
  <si>
    <t>305</t>
  </si>
  <si>
    <t>M016</t>
  </si>
  <si>
    <t>-421225976</t>
  </si>
  <si>
    <t>306</t>
  </si>
  <si>
    <t>M017</t>
  </si>
  <si>
    <t>koleno 90° d20</t>
  </si>
  <si>
    <t>28496482</t>
  </si>
  <si>
    <t>307</t>
  </si>
  <si>
    <t>M018</t>
  </si>
  <si>
    <t>spojka souměrná d63</t>
  </si>
  <si>
    <t>-1992497172</t>
  </si>
  <si>
    <t>308</t>
  </si>
  <si>
    <t>M019</t>
  </si>
  <si>
    <t>spojka souměrná d20</t>
  </si>
  <si>
    <t>-1860334517</t>
  </si>
  <si>
    <t>309</t>
  </si>
  <si>
    <t>M020</t>
  </si>
  <si>
    <t>vsuvka d63/G2"</t>
  </si>
  <si>
    <t>-1757807008</t>
  </si>
  <si>
    <t>310</t>
  </si>
  <si>
    <t>M021</t>
  </si>
  <si>
    <t>vsuvka d20/G1/2" (vnitřní závit)</t>
  </si>
  <si>
    <t>1684100039</t>
  </si>
  <si>
    <t>311</t>
  </si>
  <si>
    <t>M022</t>
  </si>
  <si>
    <t>vsuvka d20/G1/2" (vnější závit)</t>
  </si>
  <si>
    <t>-821042885</t>
  </si>
  <si>
    <t>312</t>
  </si>
  <si>
    <t>M023</t>
  </si>
  <si>
    <t>kulový kohout d63, plastový</t>
  </si>
  <si>
    <t>2111886093</t>
  </si>
  <si>
    <t>313</t>
  </si>
  <si>
    <t>M024</t>
  </si>
  <si>
    <t>kulový kohout d20, plastový</t>
  </si>
  <si>
    <t>-372941042</t>
  </si>
  <si>
    <t>314</t>
  </si>
  <si>
    <t>M025</t>
  </si>
  <si>
    <t>kulový kohout d20, zahradní, pochrom. provedení - závit G1/2"</t>
  </si>
  <si>
    <t>-1915143500</t>
  </si>
  <si>
    <t>315</t>
  </si>
  <si>
    <t>M026</t>
  </si>
  <si>
    <t>kulový kohout, pochrom. provedení - vnitřní závit G1/2"</t>
  </si>
  <si>
    <t>-2144669735</t>
  </si>
  <si>
    <t>316</t>
  </si>
  <si>
    <t>M027</t>
  </si>
  <si>
    <t>vsuvka, pochrom. provedení - vnější závit G1/2"</t>
  </si>
  <si>
    <t>1749384849</t>
  </si>
  <si>
    <t>317</t>
  </si>
  <si>
    <t>973700046</t>
  </si>
  <si>
    <t>4*8*4</t>
  </si>
  <si>
    <t>D11-3</t>
  </si>
  <si>
    <t>Podpěry a závěsy potrubí pro uložení PPr potrubí - specifiakce dle DPS</t>
  </si>
  <si>
    <t>318</t>
  </si>
  <si>
    <t>K001</t>
  </si>
  <si>
    <t>Podpěry a závěsy potrubí pro uložení PPr potrubí - d63</t>
  </si>
  <si>
    <t>-2060051609</t>
  </si>
  <si>
    <t>319</t>
  </si>
  <si>
    <t>K001-54</t>
  </si>
  <si>
    <t>Podpěry a závěsy potrubí pro uložení PPr potrubí - d50</t>
  </si>
  <si>
    <t>2047099944</t>
  </si>
  <si>
    <t>K001-20</t>
  </si>
  <si>
    <t>Podpěry a závěsy potrubí pro uložení PPr potrubí - d20</t>
  </si>
  <si>
    <t>-910492113</t>
  </si>
  <si>
    <t>D11-4</t>
  </si>
  <si>
    <t xml:space="preserve">Podpěry/konzoly potrubí pro uložení PVC-U potrubí - specifikace dle DPS_x000d_
</t>
  </si>
  <si>
    <t>321</t>
  </si>
  <si>
    <t>K002-63</t>
  </si>
  <si>
    <t>Podpěry a závěsy potrubí pro uložení PVC-U potrubí - d63</t>
  </si>
  <si>
    <t>593022542</t>
  </si>
  <si>
    <t>322</t>
  </si>
  <si>
    <t>K002-75</t>
  </si>
  <si>
    <t>Podpěry a závěsy potrubí pro uložení PVC-U potrubí - d75</t>
  </si>
  <si>
    <t>-1295130590</t>
  </si>
  <si>
    <t>D11-5</t>
  </si>
  <si>
    <t>Tepelná izolace PPr a PVC-U potrubí - specifikace dle DPS</t>
  </si>
  <si>
    <t>323</t>
  </si>
  <si>
    <t>713463136</t>
  </si>
  <si>
    <t>Montáž izolace tepelnépotrubními pouzdry bez úpravy slepenými 1x tl izolace přes 25 do 50 mm</t>
  </si>
  <si>
    <t>1302958428</t>
  </si>
  <si>
    <t>d50</t>
  </si>
  <si>
    <t>d20</t>
  </si>
  <si>
    <t>324</t>
  </si>
  <si>
    <t>713463137</t>
  </si>
  <si>
    <t>Montáž izolace tepelné potrubními pouzdry bez úpravy slepenými 1x tl izolace přes 50 do 100 mm</t>
  </si>
  <si>
    <t>1970793778</t>
  </si>
  <si>
    <t>d63</t>
  </si>
  <si>
    <t>d75</t>
  </si>
  <si>
    <t>325</t>
  </si>
  <si>
    <t>27127016</t>
  </si>
  <si>
    <t xml:space="preserve">pouzdro izolační potrubní z EPDM kaučuku d20, parotěsná,  součinitel tepelné vodivosti max. 0,045 W/mK</t>
  </si>
  <si>
    <t>-576009251</t>
  </si>
  <si>
    <t>326</t>
  </si>
  <si>
    <t>27127016R2</t>
  </si>
  <si>
    <t xml:space="preserve">pouzdro izolační potrubní z EPDM kaučuku d50, parotěsná,  součinitel tepelné vodivosti max. 0,045 W/mK</t>
  </si>
  <si>
    <t>171083917</t>
  </si>
  <si>
    <t>327</t>
  </si>
  <si>
    <t>27127016R3</t>
  </si>
  <si>
    <t xml:space="preserve">pouzdro izolační potrubní z EPDM kaučuku d63, parotěsná,  součinitel tepelné vodivosti max. 0,045 W/mK</t>
  </si>
  <si>
    <t>-1494109145</t>
  </si>
  <si>
    <t>328</t>
  </si>
  <si>
    <t>27127016R4</t>
  </si>
  <si>
    <t xml:space="preserve">pouzdro izolační potrubní z EPDM kaučuku d75, parotěsná,  součinitel tepelné vodivosti max. 0,045 W/mK</t>
  </si>
  <si>
    <t>-1845593818</t>
  </si>
  <si>
    <t>D12</t>
  </si>
  <si>
    <t>329</t>
  </si>
  <si>
    <t>OSR1</t>
  </si>
  <si>
    <t>Odstranění rzi a konzervace stávajícího potrubí DN400 z nerezové oceli</t>
  </si>
  <si>
    <t>-1096053205</t>
  </si>
  <si>
    <t>pi*0,406*46,2*1,1 "(1,1 = koeficient na příruby)"</t>
  </si>
  <si>
    <t>330</t>
  </si>
  <si>
    <t>Celoplošná konzervace nového nerezového potrubí</t>
  </si>
  <si>
    <t>-1665673532</t>
  </si>
  <si>
    <t>DN400 - 18m, DN300 - 12m, DN250 - 12m, DN200 - 30m, DN150 - 15m, DN125 - 31m, DN100 - 9m, DN80 - 9m, DN65 - 1m, DN50 - 3m</t>
  </si>
  <si>
    <t>pi*(0,406*16+0,324*12+0,219*30+0,169*15+0,140*31+0,114*9+0,89*9+0,071*1+0,060*3)*1,2</t>
  </si>
  <si>
    <t>331</t>
  </si>
  <si>
    <t>Zajištění převodu průsakových vod na potrubí DN300 z revizní štoly vodojemů</t>
  </si>
  <si>
    <t>-494030758</t>
  </si>
  <si>
    <t>332</t>
  </si>
  <si>
    <t>OSR4</t>
  </si>
  <si>
    <t xml:space="preserve">Zajištění převodu vod z odběru vzorků vedených stávajícími odvodňovacími žlaby do odpadní jímky </t>
  </si>
  <si>
    <t>87075994</t>
  </si>
  <si>
    <t>333</t>
  </si>
  <si>
    <t>OSR5</t>
  </si>
  <si>
    <t>Nový pult odběru vzorků z jednotlivých komor vodojemu</t>
  </si>
  <si>
    <t>-445982477</t>
  </si>
  <si>
    <t>334</t>
  </si>
  <si>
    <t>OSR6</t>
  </si>
  <si>
    <t>Nový pult odběru vzorků ze společného potrubí pitné vody</t>
  </si>
  <si>
    <t>-1618320828</t>
  </si>
  <si>
    <t>335</t>
  </si>
  <si>
    <t>230030071</t>
  </si>
  <si>
    <t>Montáž přemostění přírubových spojů přivařením</t>
  </si>
  <si>
    <t>-545273101</t>
  </si>
  <si>
    <t>336</t>
  </si>
  <si>
    <t>230030081</t>
  </si>
  <si>
    <t>Zhotovení přemostění přírubových spojů</t>
  </si>
  <si>
    <t>-987691047</t>
  </si>
  <si>
    <t>337</t>
  </si>
  <si>
    <t>-136425121</t>
  </si>
  <si>
    <t>338</t>
  </si>
  <si>
    <t>230170004</t>
  </si>
  <si>
    <t>Tlakové zkoušky těsnosti potrubí - příprava DN přes 125 do 200</t>
  </si>
  <si>
    <t>sada</t>
  </si>
  <si>
    <t>89163127</t>
  </si>
  <si>
    <t>Potrubí DN200/150 PN10 odpadní jímka venkovní</t>
  </si>
  <si>
    <t>Potrubí DN100/65 PN10 samonasávacího čerpadla</t>
  </si>
  <si>
    <t>Potrubí DN125/50 výtlak čerpadel provozní vody</t>
  </si>
  <si>
    <t>339</t>
  </si>
  <si>
    <t>230170005</t>
  </si>
  <si>
    <t>Tlakové zkoušky těsnosti potrubí - příprava DN přes 200 do 350</t>
  </si>
  <si>
    <t>1092249673</t>
  </si>
  <si>
    <t>Potrubí DN200 PN10 odpad z chlorovny</t>
  </si>
  <si>
    <t>Potrubí DN300 PN10 odvod průsakových vod z revizní štoly vodojemu</t>
  </si>
  <si>
    <t>Potrubí DN200 PN10 vypouštění do odpadní jímky</t>
  </si>
  <si>
    <t>Potrubí DN250/200/65 sání čerpadel provozní vody</t>
  </si>
  <si>
    <t>340</t>
  </si>
  <si>
    <t>230170006</t>
  </si>
  <si>
    <t>Tlakové zkoušky těsnosti potrubí - příprava DN přes 350 do 500</t>
  </si>
  <si>
    <t>1140440879</t>
  </si>
  <si>
    <t xml:space="preserve">Potrubí DN400 PN10 vypouštění vodojemu </t>
  </si>
  <si>
    <t>341</t>
  </si>
  <si>
    <t>230170013</t>
  </si>
  <si>
    <t xml:space="preserve">Tlakové zkoušky těsnosti potrubí - zkouška DN  do 150</t>
  </si>
  <si>
    <t>-1416219275</t>
  </si>
  <si>
    <t>DN150</t>
  </si>
  <si>
    <t>DN125</t>
  </si>
  <si>
    <t>DN100</t>
  </si>
  <si>
    <t>DN80</t>
  </si>
  <si>
    <t>DN65</t>
  </si>
  <si>
    <t>DN50</t>
  </si>
  <si>
    <t>342</t>
  </si>
  <si>
    <t>230170015</t>
  </si>
  <si>
    <t>Tlakové zkoušky těsnosti potrubí - zkouška DN přes 200 do 350</t>
  </si>
  <si>
    <t>1868380294</t>
  </si>
  <si>
    <t>DN300</t>
  </si>
  <si>
    <t>DN250</t>
  </si>
  <si>
    <t>DN200</t>
  </si>
  <si>
    <t>343</t>
  </si>
  <si>
    <t>230170016</t>
  </si>
  <si>
    <t>Tlakové zkoušky těsnosti potrubí - zkouška DN přes 350 do 500</t>
  </si>
  <si>
    <t>-1800086816</t>
  </si>
  <si>
    <t>DN400</t>
  </si>
  <si>
    <t>344</t>
  </si>
  <si>
    <t>-1569241130</t>
  </si>
  <si>
    <t>345</t>
  </si>
  <si>
    <t>OSR3.1</t>
  </si>
  <si>
    <t>Pronájem větracího zařízení po dobu provádění prací</t>
  </si>
  <si>
    <t>1848890712</t>
  </si>
  <si>
    <t>346</t>
  </si>
  <si>
    <t>OSR7</t>
  </si>
  <si>
    <t>Koeficient na práce ve vymezeném časovém úseku výluky vodovodního řadu</t>
  </si>
  <si>
    <t>249828783</t>
  </si>
  <si>
    <t>347</t>
  </si>
  <si>
    <t>946112115</t>
  </si>
  <si>
    <t>Montáž pojízdných věží trubkových/dílcových š přes 0,9 do 1,6 m dl do 3,2 m v přes 4,5 do 5,5 m</t>
  </si>
  <si>
    <t>-241442881</t>
  </si>
  <si>
    <t>348</t>
  </si>
  <si>
    <t>946112118</t>
  </si>
  <si>
    <t>Montáž pojízdných věží trubkových/dílcových š přes 0,9 do 1,6 m dl do 3,2 m v přes 7,6 do 8,6 m</t>
  </si>
  <si>
    <t>-524821208</t>
  </si>
  <si>
    <t>349</t>
  </si>
  <si>
    <t>946112215</t>
  </si>
  <si>
    <t>Příplatek k pojízdným věžím š přes 0,9 do 1,6 m dl do 3,2 m v přes 4,5 do 5,5 m za každý den použití</t>
  </si>
  <si>
    <t>-1566222043</t>
  </si>
  <si>
    <t>350</t>
  </si>
  <si>
    <t>946112218</t>
  </si>
  <si>
    <t>Příplatek k pojízdným věžím š přes 0,9 do 1,6 m dl do 3,2 m v přes 7,6 do 8,6 m za každý den použití</t>
  </si>
  <si>
    <t>-1182388171</t>
  </si>
  <si>
    <t>351</t>
  </si>
  <si>
    <t>946112815</t>
  </si>
  <si>
    <t>Demontáž pojízdných věží trubkových/dílcových š přes 0,9 do 1,6 m dl do 3,2 m v přes 4,5 do 5,5 m</t>
  </si>
  <si>
    <t>876909235</t>
  </si>
  <si>
    <t>352</t>
  </si>
  <si>
    <t>946112818</t>
  </si>
  <si>
    <t>Demontáž pojízdných věží trubkových/dílcových š přes 0,9 do 1,6 m dl do 3,2 m v přes 7,6 do 8,6 m</t>
  </si>
  <si>
    <t>1944759277</t>
  </si>
  <si>
    <t>353</t>
  </si>
  <si>
    <t>230120081R</t>
  </si>
  <si>
    <t xml:space="preserve">Označení potrubí a armatur dle TNV  75 0951</t>
  </si>
  <si>
    <t>-709320043</t>
  </si>
  <si>
    <t>354</t>
  </si>
  <si>
    <t>230120081R2</t>
  </si>
  <si>
    <t>Označení a popis jeřábové dráhy</t>
  </si>
  <si>
    <t>778216238</t>
  </si>
  <si>
    <t>355</t>
  </si>
  <si>
    <t>-1389681055</t>
  </si>
  <si>
    <t>356</t>
  </si>
  <si>
    <t>1803224864</t>
  </si>
  <si>
    <t>357</t>
  </si>
  <si>
    <t>-459748285</t>
  </si>
  <si>
    <t>358</t>
  </si>
  <si>
    <t>147393452</t>
  </si>
  <si>
    <t>359</t>
  </si>
  <si>
    <t>-1913488842</t>
  </si>
  <si>
    <t>10,187*10 'Přepočtené koeficientem množství</t>
  </si>
  <si>
    <t>360</t>
  </si>
  <si>
    <t>-1637826260</t>
  </si>
  <si>
    <t>361</t>
  </si>
  <si>
    <t>1853250696</t>
  </si>
  <si>
    <t>362</t>
  </si>
  <si>
    <t>1844597571</t>
  </si>
  <si>
    <t>363</t>
  </si>
  <si>
    <t>997013843</t>
  </si>
  <si>
    <t>Poplatek za uložení na skládce (skládkovné) odpadu po otryskávání s obsahem nebezpečných látek kód odpadu 12 01 16</t>
  </si>
  <si>
    <t>-1458333015</t>
  </si>
  <si>
    <t>VRN1 - Vedlejší rozpočtové náklady - SO01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</si>
  <si>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</si>
  <si>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</si>
  <si>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</si>
  <si>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</si>
  <si>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VRN</t>
  </si>
  <si>
    <t>Vedlejší rozpočtové náklady</t>
  </si>
  <si>
    <t>VRN3</t>
  </si>
  <si>
    <t>Zařízení staveniště</t>
  </si>
  <si>
    <t>030001000</t>
  </si>
  <si>
    <t>-768482803</t>
  </si>
  <si>
    <t>VRN6</t>
  </si>
  <si>
    <t>Územní vlivy</t>
  </si>
  <si>
    <t>060001000</t>
  </si>
  <si>
    <t>-772791045</t>
  </si>
  <si>
    <t>VRN7</t>
  </si>
  <si>
    <t>Provozní vlivy</t>
  </si>
  <si>
    <t>070001000</t>
  </si>
  <si>
    <t>464519598</t>
  </si>
  <si>
    <t>ON1 - Ostatní náklady - SO01</t>
  </si>
  <si>
    <t>OS - Ostatní náklady</t>
  </si>
  <si>
    <t xml:space="preserve">    VRN1 - Průzkumné, geodetické a projektové práce</t>
  </si>
  <si>
    <t xml:space="preserve">    VRN4 - Inženýrská činnost</t>
  </si>
  <si>
    <t xml:space="preserve">    VRN9 - Ostatní náklady</t>
  </si>
  <si>
    <t>OS</t>
  </si>
  <si>
    <t>Ostatní náklady</t>
  </si>
  <si>
    <t>Průzkumné, geodetické a projektové práce</t>
  </si>
  <si>
    <t>013203000</t>
  </si>
  <si>
    <t>Náklady na dopracování detailů RDS</t>
  </si>
  <si>
    <t>-1491644638</t>
  </si>
  <si>
    <t>013203001</t>
  </si>
  <si>
    <t>Náklady na vypracování výrobní (dílenské dokumentace)</t>
  </si>
  <si>
    <t>1675917575</t>
  </si>
  <si>
    <t>013254000</t>
  </si>
  <si>
    <t>Dokumentace skutečného provedení stavby včetně geodetického zaměření</t>
  </si>
  <si>
    <t>-782057357</t>
  </si>
  <si>
    <t>013254001</t>
  </si>
  <si>
    <t xml:space="preserve">Průvodní technická dokumnetace stavby vč. revizí, protokolů, návodů atd. </t>
  </si>
  <si>
    <t>-12433450</t>
  </si>
  <si>
    <t>VRN4</t>
  </si>
  <si>
    <t>Inženýrská činnost</t>
  </si>
  <si>
    <t>043103021</t>
  </si>
  <si>
    <t>Individuální a ostatní zkoušky</t>
  </si>
  <si>
    <t>1623218034</t>
  </si>
  <si>
    <t>045203000</t>
  </si>
  <si>
    <t>Kompletační činnost</t>
  </si>
  <si>
    <t>-1461916068</t>
  </si>
  <si>
    <t>VRN9</t>
  </si>
  <si>
    <t>092203000</t>
  </si>
  <si>
    <t>Zaškolení obsluhy</t>
  </si>
  <si>
    <t>-1382423444</t>
  </si>
  <si>
    <t>092203000R</t>
  </si>
  <si>
    <t>Návrh úpravy provozního řádu</t>
  </si>
  <si>
    <t>-818067541</t>
  </si>
  <si>
    <t>092203000R2</t>
  </si>
  <si>
    <t>Odrthové zkoušky sanovaných plocha - provedení a a vyhododnocí</t>
  </si>
  <si>
    <t>1797166338</t>
  </si>
  <si>
    <t>1*2 'Přepočtené koeficientem množství</t>
  </si>
  <si>
    <t>NR7</t>
  </si>
  <si>
    <t>Kontrola a zkoušky kvality provedení PKO na potrubí</t>
  </si>
  <si>
    <t>-1482627400</t>
  </si>
  <si>
    <t>SO02 - Výměna stavební elektroinstalace</t>
  </si>
  <si>
    <t xml:space="preserve">SO02.1 - Elektrotechnická část </t>
  </si>
  <si>
    <t xml:space="preserve">    EL1 - El a MaR - Elektrotechnologická část</t>
  </si>
  <si>
    <t>EL1</t>
  </si>
  <si>
    <t>El a MaR - Elektrotechnologická část</t>
  </si>
  <si>
    <t>Rozvaděč RM1 (dodávka a montáž), Hlavní rozvaděč v AKO 1., sestavený ze tří polí o celkové velikosti v=2100 x š=2400, h=500. Krytí IP54/00 (s ochranou proti náhodnému dotyku), přívod z rozvaděče 4RH1, jmenovitý proud přípojnic 300A. Viz dokumentace: P01A-</t>
  </si>
  <si>
    <t>-500499872</t>
  </si>
  <si>
    <t>Ocelový, černě lakovaný vyrovnávací rám pod rozvaděč RM1,určený k částečnému zapuštění do podlahy, výška 50 mm, celkové rozměry cca d=2400, h=500, v=50 mm</t>
  </si>
  <si>
    <t>2009920116</t>
  </si>
  <si>
    <t>Rozvaděč RM1.4, rozvaděč pro ovládání čerpadel v kalové jímce AKO 1.,nástěnná plastová skříň o celkové velikosti v=847 x š=637, h=300. Krytí IP65/00 (s ochranou proti náhodnému dotyku), přívod z rozvaděče RM1, jmenovitý proud 63A.</t>
  </si>
  <si>
    <t>1558582106</t>
  </si>
  <si>
    <t>Ovládací skříň servopohonů MS13, MS14, MS15, MS16, MS17, MS22, MS23, MS24, MS25, IP66, viz dokumentace: P01A-01.03P</t>
  </si>
  <si>
    <t>1025441681</t>
  </si>
  <si>
    <t>Ovládací skříň ostřikovacích čerpadel MS5, MS6, IP66, viz dokumentace: P01A-01.03P</t>
  </si>
  <si>
    <t>174115053</t>
  </si>
  <si>
    <t>Krabicová plastová rozvodka, svorkovnice 5x 2,5 mm2 , IP 66, kompletní.</t>
  </si>
  <si>
    <t>-606650728</t>
  </si>
  <si>
    <t>Krabicová plastová rozvodka, svorkovnice 5x 4÷10mm2 , IP 66, kompletní.</t>
  </si>
  <si>
    <t>644662194</t>
  </si>
  <si>
    <t>Svorkovnicová přechodová plastová skříň MX201, v=300 x š=600, h=170</t>
  </si>
  <si>
    <t>-871322560</t>
  </si>
  <si>
    <t>Svorkovnicová přechodová plastová skříň MX202, v=300 x š=300, h=170</t>
  </si>
  <si>
    <t>-663750364</t>
  </si>
  <si>
    <t>Plovákový spínač 230V, 2A =, 5A ~, IP68, 1,3 kg, modrá, kabel H05RN-F 20m, včetně závaží a uchycení (dodávka a montáž).</t>
  </si>
  <si>
    <t>402394300</t>
  </si>
  <si>
    <t>Tmel akrylátový</t>
  </si>
  <si>
    <t>-465610007</t>
  </si>
  <si>
    <t>Samolepka-vzájemné pospojování, zel/žluté pruhy</t>
  </si>
  <si>
    <t>2112612430</t>
  </si>
  <si>
    <t>Kabelový štítek, plastový, typový, s vazačem</t>
  </si>
  <si>
    <t>-280890235</t>
  </si>
  <si>
    <t>Tabulka první pomoci při úrazu el. proudem obj. č. 7781</t>
  </si>
  <si>
    <t>-391892048</t>
  </si>
  <si>
    <t>„Pozor! Elektrické zařízení“ obj. č. 0101</t>
  </si>
  <si>
    <t>-913893180</t>
  </si>
  <si>
    <t>“Zařízení smí obsluhovat jen osoba tím pověřená” č.3907</t>
  </si>
  <si>
    <t>571896928</t>
  </si>
  <si>
    <t>Sdružená tabulka A, plastová, A4 s textem:“Hlavní vypínač, Pozor! Elektrické zařízení!“, Vypni v nebezpečí.“</t>
  </si>
  <si>
    <t>1499575865</t>
  </si>
  <si>
    <t>“Nepovolaným vstup zakázán” č.5399 a</t>
  </si>
  <si>
    <t>-1094222351</t>
  </si>
  <si>
    <t xml:space="preserve">Silový kabel  CYKY J 4x35</t>
  </si>
  <si>
    <t>-504057128</t>
  </si>
  <si>
    <t xml:space="preserve">Silový kabel  CYKY J 5x6</t>
  </si>
  <si>
    <t>-855877578</t>
  </si>
  <si>
    <t>Silový kabel CYKY J 3x1,5</t>
  </si>
  <si>
    <t xml:space="preserve">m </t>
  </si>
  <si>
    <t>-896853824</t>
  </si>
  <si>
    <t xml:space="preserve">Silový kabel  CYKY-J 4x6</t>
  </si>
  <si>
    <t>-374285899</t>
  </si>
  <si>
    <t>Silový kabel CYKY-J 4x1,5</t>
  </si>
  <si>
    <t>-595358265</t>
  </si>
  <si>
    <t>Silový kabel CYKY-J 4x2,5</t>
  </si>
  <si>
    <t>-1810420988</t>
  </si>
  <si>
    <t>Ovládací kabel CMSM-G 5x1,5</t>
  </si>
  <si>
    <t>-1330062046</t>
  </si>
  <si>
    <t>Ovládací kabel CMSM-X 7x1,5</t>
  </si>
  <si>
    <t>-919995725</t>
  </si>
  <si>
    <t>Ovládací kabel CMSM-G 12x1,5</t>
  </si>
  <si>
    <t>-1964977407</t>
  </si>
  <si>
    <t>Ovládací kabel JYTY O 14x1</t>
  </si>
  <si>
    <t>-735581765</t>
  </si>
  <si>
    <t>Ovládací kabel JYTY O 19x1</t>
  </si>
  <si>
    <t>-1576129579</t>
  </si>
  <si>
    <t>Ovládací kabel JYTY J 7x1</t>
  </si>
  <si>
    <t>1415432415</t>
  </si>
  <si>
    <t>Ovládací kabel TCEKPFLEY 24x2x1 (24 P 1,0 D)</t>
  </si>
  <si>
    <t>-334425902</t>
  </si>
  <si>
    <t>Ovládací kabel TCEKPFLEY 12x2x1 (12 P 1,0 D)</t>
  </si>
  <si>
    <t>1835401785</t>
  </si>
  <si>
    <t>Silový kabel H07RN-F-G 4x1,5</t>
  </si>
  <si>
    <t>603358764</t>
  </si>
  <si>
    <t xml:space="preserve">Ukončení vodičů do 1 mm2 včetně zapojení  v rozvaděči RM1, R19.16.10, MX201, MX202, RM1.4, zajistit cílové značení žil</t>
  </si>
  <si>
    <t>-1783591358</t>
  </si>
  <si>
    <t xml:space="preserve">Ukončení vodičů do 6 mm2 včetně zapojení  v rozvaděči RM1, RM1.4, zajistit cílové značení žil</t>
  </si>
  <si>
    <t>-540569153</t>
  </si>
  <si>
    <t xml:space="preserve">Ukončení vodičů do 120 mm2 včetně zapojení  v rozvaděči RM1, RM1.4, zajistit cílové značení žil</t>
  </si>
  <si>
    <t>1219710786</t>
  </si>
  <si>
    <t>Kabelová lávka, 85 x 600, rozteč příček 300 mm, d = 3000 mm, žárově zinkováno</t>
  </si>
  <si>
    <t>-1074440532</t>
  </si>
  <si>
    <t>Kabelová lávka, 60 x 600, rozteč příček 300 mm, d = 3000 mm, žárově zinkováno</t>
  </si>
  <si>
    <t>-1237303284</t>
  </si>
  <si>
    <t>Držák těžky 520x135, žárově zinkováno</t>
  </si>
  <si>
    <t>-25452237</t>
  </si>
  <si>
    <t>Spojka lávky kloubová, pro lávku 85 mm, úprava GMT</t>
  </si>
  <si>
    <t>-1447622707</t>
  </si>
  <si>
    <t>Víko kabelové lávky š = 600 mm, žárově zinkováno</t>
  </si>
  <si>
    <t>662015362</t>
  </si>
  <si>
    <t>Úchyt víka žlabu</t>
  </si>
  <si>
    <t>bal.</t>
  </si>
  <si>
    <t>-1244636319</t>
  </si>
  <si>
    <t>Kabelová lávka, 60 x 400, rozteč příček 300 mm, d = 3000 mm, žárově zinkováno</t>
  </si>
  <si>
    <t>-1399839329</t>
  </si>
  <si>
    <t>Držák těžky 420x135, žárově zinkováno</t>
  </si>
  <si>
    <t>1479248748</t>
  </si>
  <si>
    <t xml:space="preserve">Stropní profil - střední, D = 607,  žárově zinkováno</t>
  </si>
  <si>
    <t>-1996341085</t>
  </si>
  <si>
    <t>Posuvná matice 33x19x8, M10, úprava GMT</t>
  </si>
  <si>
    <t>1827727195</t>
  </si>
  <si>
    <t>Šroub se šestihrannou hlavou, M10 x 20, , úprava GMT</t>
  </si>
  <si>
    <t>-551884566</t>
  </si>
  <si>
    <t xml:space="preserve">Montážní profil 41x41,  žárově zinkováno, d = 3000 mm</t>
  </si>
  <si>
    <t>327097519</t>
  </si>
  <si>
    <t>Držák těžky 320x135, žárově zinkováno</t>
  </si>
  <si>
    <t>1240859213</t>
  </si>
  <si>
    <t>Kabelová lávka, 60 x 300, rozteč příček 300 mm, d = 3000 mm, žárově zinkováno</t>
  </si>
  <si>
    <t>-935871403</t>
  </si>
  <si>
    <t>Spojka lávky 200x50, úprava GMT</t>
  </si>
  <si>
    <t>1237883544</t>
  </si>
  <si>
    <t xml:space="preserve">Šroub vratový a samojistící matice M6x10,  úprava GMT</t>
  </si>
  <si>
    <t>-1520643465</t>
  </si>
  <si>
    <t>Spojka lávky kloubová, pro lávku 50 mm, úprava GMT</t>
  </si>
  <si>
    <t>150204061</t>
  </si>
  <si>
    <t xml:space="preserve">Upevňovací svorka pro kabelovou lávku na držák,   žárově zinkováno</t>
  </si>
  <si>
    <t>345248318</t>
  </si>
  <si>
    <t>389361174</t>
  </si>
  <si>
    <t>Boční spojka horizontální 140x64, žárově zinkováno</t>
  </si>
  <si>
    <t>-1048575435</t>
  </si>
  <si>
    <t>Boční spojka horizontální 315x64, žárově zinkováno</t>
  </si>
  <si>
    <t>-722391978</t>
  </si>
  <si>
    <t>Oblouk 90° pro kabelovou lávku 60x300, žárově zinkováno</t>
  </si>
  <si>
    <t>-1722531908</t>
  </si>
  <si>
    <t>Drátěný žlab, 60x150, žárově zinkováno</t>
  </si>
  <si>
    <t>-1950702869</t>
  </si>
  <si>
    <t>Spojka šroubovací pro drátěný žlab 60x150</t>
  </si>
  <si>
    <t>-1254564984</t>
  </si>
  <si>
    <t>Podpěra na stěnu pro drátěný žlab 60x150</t>
  </si>
  <si>
    <t>574889936</t>
  </si>
  <si>
    <t>Montážní deska pro montáž elektroinstalačních krabic na drátěný žlab, žárově zinkováno</t>
  </si>
  <si>
    <t>221779705</t>
  </si>
  <si>
    <t>Šroub upevňovací pro drátěný žlab</t>
  </si>
  <si>
    <t>-1533188696</t>
  </si>
  <si>
    <t xml:space="preserve">Příchytka na stěnu pro drátěný žlab 60x150,  žárově zinkováno</t>
  </si>
  <si>
    <t>1704727315</t>
  </si>
  <si>
    <t>Drátěný žlab, 60x60, žárově zinkováno</t>
  </si>
  <si>
    <t>-860096076</t>
  </si>
  <si>
    <t xml:space="preserve">Příchytka na stěnu pro drátěný žlab 60x60,  žárově zinkováno</t>
  </si>
  <si>
    <t>1892647923</t>
  </si>
  <si>
    <t xml:space="preserve">Hlavice montážního profilu pro profil 41x41 o rozměrech 120x120x90,  žárově zinkováno</t>
  </si>
  <si>
    <t>2043292867</t>
  </si>
  <si>
    <t>Šroub se šestihrannou hlavou pro uchycení profilu do montážní hlavice, M10x70, úprava GMT</t>
  </si>
  <si>
    <t>73909763</t>
  </si>
  <si>
    <t xml:space="preserve">Matice šestihranná M10,  úprava GMT</t>
  </si>
  <si>
    <t>-479174763</t>
  </si>
  <si>
    <t>Podložka M10, úprava GMT</t>
  </si>
  <si>
    <t>-1450159681</t>
  </si>
  <si>
    <t>Držák středně lehký 110x60 mm, pro drátěný žlab, žárově zinkováno</t>
  </si>
  <si>
    <t>-173160082</t>
  </si>
  <si>
    <t>Příchytka kabelu na 1 kabel, k přichycení do kabelové lávky, rozsah 32-43 mm, žárově zinkováno</t>
  </si>
  <si>
    <t>457119079</t>
  </si>
  <si>
    <t>Příchytka kabelu na 1 kabel, k přichycení do kabelové lávky, rozsah 10-19 mm, žárově zinkováno</t>
  </si>
  <si>
    <t>1015642506</t>
  </si>
  <si>
    <t>Příchytka kabelu na 1 kabel, k přichycení do kabelové lávky, rozsah 14-23 mm, žárově zinkováno</t>
  </si>
  <si>
    <t>1994456185</t>
  </si>
  <si>
    <t>Tuhá hrdlovaná trubka se střední mechanickou odolností, tmavě šedá, vnitřní průměr 20 mm, IK07, 750 N/5cm, PVC, 3 m</t>
  </si>
  <si>
    <t>1389633437</t>
  </si>
  <si>
    <t>Koleno pro trubku, vnitřní průměr 20 mm, IK09, tmavě šedá</t>
  </si>
  <si>
    <t>2058099712</t>
  </si>
  <si>
    <t>Příchytka plastová pro EN trubky, vnitřní průměr 20 mm, IK09, tmavě šedá</t>
  </si>
  <si>
    <t>982998728</t>
  </si>
  <si>
    <t>Tuhá hrdlovaná trubka se střední mechanickou odolností, tmavě šedá, vnitřní průměr 40 mm, IK07, 750 N/5cm, PVC, 3 m</t>
  </si>
  <si>
    <t>-1729795063</t>
  </si>
  <si>
    <t>Koleno pro trubku, vnitřní průměr 40 mm, IK09, tmavě šedá</t>
  </si>
  <si>
    <t>-1100732950</t>
  </si>
  <si>
    <t>Příchytka plastová pro EN trubky, vnitřní průměr 40 mm, IK09, tmavě šedá</t>
  </si>
  <si>
    <t>-946684536</t>
  </si>
  <si>
    <t>Trubka ohebná - střední mechanická odolnost</t>
  </si>
  <si>
    <t>-87168755</t>
  </si>
  <si>
    <t>342130542</t>
  </si>
  <si>
    <t>-1072480143</t>
  </si>
  <si>
    <t>Galvanický zinkový sprej 0,45 kg/ks</t>
  </si>
  <si>
    <t>1270970184</t>
  </si>
  <si>
    <t>Z-Profil, 2000 mm, 50mm, žárově zinkováno</t>
  </si>
  <si>
    <t>-1804382486</t>
  </si>
  <si>
    <t>Ekvipotenciální svorkovnice pro vícenásobné odbočení, rozbočení či vzájemné spojení vodičů různých průřezů (od 2,5 mm2 do 95 mm2)</t>
  </si>
  <si>
    <t>-323613651</t>
  </si>
  <si>
    <t>Ekvipotenciální přípojnice s násuvnými svorkami, 10x 2,5 - 95 mm2, 1x 30 x 4 mm, s krytem</t>
  </si>
  <si>
    <t>1781466548</t>
  </si>
  <si>
    <t>Zemnící pásek FeZn # 30/4 mm žárově pozinkovaný</t>
  </si>
  <si>
    <t>-964307697</t>
  </si>
  <si>
    <t>Připojovací svorka se svorníkem M10 pro připojení FeZn # 30/4 na nosnou konstrukci lávek</t>
  </si>
  <si>
    <t>1707652092</t>
  </si>
  <si>
    <t>Podpěra vedení na konstrukce, žárově zinkováno</t>
  </si>
  <si>
    <t>142285455</t>
  </si>
  <si>
    <t>Svorka páska - páska, 55x55 mm, , žárově zinkováno</t>
  </si>
  <si>
    <t>-781302838</t>
  </si>
  <si>
    <t>Svorka páska - drát, 55x55 mm, žárově zinkováno</t>
  </si>
  <si>
    <t>84357414</t>
  </si>
  <si>
    <t>Zemnící vodič AlMgSi 10</t>
  </si>
  <si>
    <t>-513231939</t>
  </si>
  <si>
    <t>Svorka zemnící ZSA 16</t>
  </si>
  <si>
    <t>-289208030</t>
  </si>
  <si>
    <t>Páska, uzemňovací nerez svitek 10m</t>
  </si>
  <si>
    <t>-824478718</t>
  </si>
  <si>
    <t>Podpěra vedení na železné konstrukce, žárově zinkováno</t>
  </si>
  <si>
    <t>1918408918</t>
  </si>
  <si>
    <t>Vodič H07V-K 70 žlutozelená (CYA 70)</t>
  </si>
  <si>
    <t>1452740589</t>
  </si>
  <si>
    <t>Vodič H07V-K 16 žlutozelená (CYA 16)</t>
  </si>
  <si>
    <t>-1129814342</t>
  </si>
  <si>
    <t>Vodič H07V-K 10 žlutozelená (CYA 10)</t>
  </si>
  <si>
    <t>-1613109928</t>
  </si>
  <si>
    <t>Vodič H07V-K 6 žlutozelená (CYA 6)</t>
  </si>
  <si>
    <t>-1872195120</t>
  </si>
  <si>
    <t>Kabelové oko lisovací Cu lehčené, průřez 70mm2/M10</t>
  </si>
  <si>
    <t>-1033474051</t>
  </si>
  <si>
    <t>Kabelové oko lisovací Cu lehčené, průřez 70mm2/M8</t>
  </si>
  <si>
    <t>811115365</t>
  </si>
  <si>
    <t>Znak uzemnění v kruhu 4cm, černý tisk, žlutá f. / samolepka Ø 4cm</t>
  </si>
  <si>
    <t>-911913175</t>
  </si>
  <si>
    <t>Nerezové svorníkové kotvy do betonu FISCHER FBN II pro ukotvení rozvaděčů a montáž profilů, včetně ukotvení do zdi a podlahy. Rozměry dle zvolené technologie montáže.</t>
  </si>
  <si>
    <t>910509929</t>
  </si>
  <si>
    <t>Barva S 2029/6200 (vzájemné. pospojování )</t>
  </si>
  <si>
    <t>774627666</t>
  </si>
  <si>
    <t>Barva S 2029/5400 (vzájemné pospojování )</t>
  </si>
  <si>
    <t>-542913584</t>
  </si>
  <si>
    <t>Barva syntetická základní</t>
  </si>
  <si>
    <t>96931547</t>
  </si>
  <si>
    <t>Ředidlo S6006</t>
  </si>
  <si>
    <t>37360874</t>
  </si>
  <si>
    <t>Podružný uchycovací materiál dle rozsahu kabelových tras a pomocných konstrukcí (vruty, hmoždiny, chemické kotvy, elektrody, stahovací pásky atd.)</t>
  </si>
  <si>
    <t>1504210623</t>
  </si>
  <si>
    <t>Podružný nerezový spojovací materiál dle rozsahu kabelových tras a pomocných konstrukcí (šrouby, matice, podložky atd.)</t>
  </si>
  <si>
    <t>-2117318829</t>
  </si>
  <si>
    <t>Podružný materiál dle rozsahu pospojování (kabelová oka, stahovací pásky, smršťovací bužírky, vodičové koncovky, atd.)</t>
  </si>
  <si>
    <t>1527909948</t>
  </si>
  <si>
    <t>Pomocné ocelové konstrukce, žárový zinek</t>
  </si>
  <si>
    <t>999090082</t>
  </si>
  <si>
    <t>Demontáž stávajících 4 ks servopohonů M16, M22, M24, M25 (ZPA, Regada), montáž nových servopohonů,jejich nastavení, odzkoušní a zprovoznění.</t>
  </si>
  <si>
    <t>-526621882</t>
  </si>
  <si>
    <t>Ponorná tlaková sonda BD01pro řízení chodu kalových čerpadel M11, M12, Měřený tlak: m H2O, rozsah 0-10, pouzdro PP-HT, membrána: keramika Al2O3 96 %, 4 … 20 mA / 2-vodič, těsnění - Viton (FKM), FEP - kabel s PTFE pláštěm (černý, Ø 7,4 mm), přesnost - 0,35</t>
  </si>
  <si>
    <t>-1285286565</t>
  </si>
  <si>
    <t>Doplnění termistorové ochrany čerpadel M5, M6 v souvislosti s jejich výměnou za nová (kabeláž, termistorová relé, úprava zapojení RM1, změna dokumentace)</t>
  </si>
  <si>
    <t>-1171576766</t>
  </si>
  <si>
    <t>Sestava speciální nezáměné zásuvky a zástrčky XC11 a XC12 pro kalová čerpadla</t>
  </si>
  <si>
    <t>-1819724759</t>
  </si>
  <si>
    <t>Provizorní rozvaděč pro zachování napájení důležitých objektů a zařízení v průběhu rekonstrukce AKO 1. Tato zařízení jsou definována v technické zprávě, navíc budou případně upřesněna provozovatelem. Využity budou stávající kabely. Součástí této položky j</t>
  </si>
  <si>
    <t>397531141</t>
  </si>
  <si>
    <t>Demontáž. Tato položka obsahuje: Zmapování odpojení a demontáž veškeré stávající nepotřebné kabeláže v AKO 1. včetně dalších prostorů jimiž prochází. Zmapování a demontáž veškerých nepotřebných stávajících kabelových tras a příslušných konstrukcí v AKO 1.</t>
  </si>
  <si>
    <t>960644434</t>
  </si>
  <si>
    <t>Zmapování, vyvěšení a ochrana stávající funkční a potřebné kabeláže tak, aby bylo možné provádět sanační práce v prostoru AKO 1.</t>
  </si>
  <si>
    <t>1527622293</t>
  </si>
  <si>
    <t>Demontáž stávajících zařízení (skříně MS, lávky a příslušná kabeláž) sovisející s dávkováním chlorňanu, které musí zůstat v provozu po dobu rekonstrukce. Vyvěšení kabeláže, dočasná instalace rozvaděčů mimo zdivo, ošetření proti poškození v důsledku staveb</t>
  </si>
  <si>
    <t>1571395324</t>
  </si>
  <si>
    <t>Uložení stávající potřebné a funkční kabeláže do nově zbudovaných kabelových tras. Vzhledem k složité prostorové koordinaci s technologickým zařízením AKO 1. jsou součástí této položky případné požadavky na spojkování, případně prodloužení, nebo zkrácení</t>
  </si>
  <si>
    <t>-1157122242</t>
  </si>
  <si>
    <t>Zmapování a koordinace částěčné demontáže a následné montáže funkčních zařízení které nejsou předmětem tohoto projektu (např. přístupový systém, zabezpečení) s příslušnými subjekty (odborné firmy atd.)</t>
  </si>
  <si>
    <t>-1333785913</t>
  </si>
  <si>
    <t>Montáž páteřních a vedlejších kabelových tras ve stížených podmínkách suterénu armaturní komory.Trasy a jejich provedení, počet kabelových lávek nad sebou dle P01A-01.00.203</t>
  </si>
  <si>
    <t>-916153229</t>
  </si>
  <si>
    <t xml:space="preserve">Dodávka a montáž nové kompletní celistvé sítě hlavního a doplňujícího ochranného pospojení v řešených prostorech armaturní komory odtoku 1, narušené výměnou páteřní kabelové trasy, elektropohonů, včetně propojení  se stávající sítí hlavního pospojování v</t>
  </si>
  <si>
    <t>-968488917</t>
  </si>
  <si>
    <t>Nové elektrické připojení 9 elektropohonů včetně pospojování, sfázování a označení strojově tištěnými symboly dle dokumentace rozvaděče RM1. Provedení cílového značení žil strojovým tiskem</t>
  </si>
  <si>
    <t>-355421164</t>
  </si>
  <si>
    <t>Nové elektrické připojení stávajících čerpadel M5, M6, M11, včetně pospojování, sfázování a označení strojově tištěnými symboly dle dokumentace rozvaděčů. Provedení cílového značení žil. Připojení všech podružných rozvaděčů a zařízení do nového rozvaděče</t>
  </si>
  <si>
    <t>-380598444</t>
  </si>
  <si>
    <t>Oprava stávajících protipožárních přepážek</t>
  </si>
  <si>
    <t>-1053313455</t>
  </si>
  <si>
    <t>Dodávka a montáž nových protipožárních přepážek</t>
  </si>
  <si>
    <t>-1297341072</t>
  </si>
  <si>
    <t>Montáž a demontáž lešení ve stížených podmínkách armaturního prostoru, včetně pronájmu. Pro demontáž kabeláže a kabelových lávek, pro vyvěšní stávající funkční kabeláže a pro montáž nových kabelových tras s následným uložením nové kabeláže. Tuto činnost j</t>
  </si>
  <si>
    <t>1115229887</t>
  </si>
  <si>
    <t>Úprava řídícího systému hw a sw v návaznosti na nové signály zavedené z AKO 1 do rozvaděče R19.16.10. Zajistit přenos dat ASŘ VDJ Jesenice do ASŘ ÚV Želivka včetně úpravy vizualizace systémů. Rozsah dle nabídky dodavatele Bohemia Controls s.r.o.</t>
  </si>
  <si>
    <t>1515119813</t>
  </si>
  <si>
    <t>Odvoz a ekologická likvidace všech odpadů (kabelů, elektropohonů, ovládacích skříní, úložného materiálu, sutě, rozvaděče RM1, ovládacích tlačítek apod.) po montáži dle platných předpisů</t>
  </si>
  <si>
    <t>-2025501034</t>
  </si>
  <si>
    <t>Úklid montáží dotčených prostor po ukončení montážních prací profese elektro a strojních prací</t>
  </si>
  <si>
    <t>-1379236876</t>
  </si>
  <si>
    <t>Prostupy a průrazy do zdiva pro kabelové vedení (nad rámec dodávky stavební části)</t>
  </si>
  <si>
    <t>-1663745297</t>
  </si>
  <si>
    <t>Utěsnění kabelových prostupů proti prachu a vodě</t>
  </si>
  <si>
    <t>1599219282</t>
  </si>
  <si>
    <t>SO02.2 - Stavební část</t>
  </si>
  <si>
    <t xml:space="preserve">    EL2 - El a MaR - Stavební elektroinstalace</t>
  </si>
  <si>
    <t>EL2</t>
  </si>
  <si>
    <t>El a MaR - Stavební elektroinstalace</t>
  </si>
  <si>
    <t>101.1</t>
  </si>
  <si>
    <t>Rozvaděč RS1 (dodávka a montáž), Hlavní stavební elektroinstalace v AKO 1., sestavený z jednoho pole o celkové velikosti v=2100 x š=800, h=300. Krytí IP54/20 (zákryty), přívod z rozvaděče RM1, jmenovitý proud přípojnic 100A. Viz dokumentace: P01A-02.01P</t>
  </si>
  <si>
    <t>417291392</t>
  </si>
  <si>
    <t>102.1</t>
  </si>
  <si>
    <t>Ovládací skříň sosvětlení MS38.1, MS38.2, MS38.3, MS38.4, IP66, viz dokumentace: P01A-02.02P</t>
  </si>
  <si>
    <t>-1395697124</t>
  </si>
  <si>
    <t>103.1</t>
  </si>
  <si>
    <t>-1307820449</t>
  </si>
  <si>
    <t>104.1</t>
  </si>
  <si>
    <t>-2002810608</t>
  </si>
  <si>
    <t>105.1</t>
  </si>
  <si>
    <t>-739353851</t>
  </si>
  <si>
    <t>106.1</t>
  </si>
  <si>
    <t>139316244</t>
  </si>
  <si>
    <t>107.1</t>
  </si>
  <si>
    <t>804212204</t>
  </si>
  <si>
    <t>108.1</t>
  </si>
  <si>
    <t>1340277615</t>
  </si>
  <si>
    <t>109.1</t>
  </si>
  <si>
    <t>-336556809</t>
  </si>
  <si>
    <t>110.1</t>
  </si>
  <si>
    <t>675418629</t>
  </si>
  <si>
    <t>111.1</t>
  </si>
  <si>
    <t>-1129189320</t>
  </si>
  <si>
    <t>112.1</t>
  </si>
  <si>
    <t>1521683134</t>
  </si>
  <si>
    <t>113.1</t>
  </si>
  <si>
    <t xml:space="preserve">Silový kabel  CYKY J 3x2,5</t>
  </si>
  <si>
    <t>-260191415</t>
  </si>
  <si>
    <t>114.1</t>
  </si>
  <si>
    <t xml:space="preserve">Silový kabel  CYKY J 5x2,5</t>
  </si>
  <si>
    <t>546214616</t>
  </si>
  <si>
    <t>115.1</t>
  </si>
  <si>
    <t>Silový kabel CYKY J 5x10</t>
  </si>
  <si>
    <t>-804863902</t>
  </si>
  <si>
    <t>116.1</t>
  </si>
  <si>
    <t xml:space="preserve">Silový kabel  CYKY-O 3x1,5</t>
  </si>
  <si>
    <t>2106512628</t>
  </si>
  <si>
    <t>117.1</t>
  </si>
  <si>
    <t>Silový kabel CYKY J 5x1,5</t>
  </si>
  <si>
    <t>261566473</t>
  </si>
  <si>
    <t>118.1</t>
  </si>
  <si>
    <t xml:space="preserve">Ukončení vodičů do 2,5 mm2 včetně zapojení  v rozvaděči RS1, ve všech svítidlech, jejich ovladačích a zásuvkách</t>
  </si>
  <si>
    <t>579502922</t>
  </si>
  <si>
    <t>119.1</t>
  </si>
  <si>
    <t xml:space="preserve">Ukončení vodičů do 16 mm2 včetně zapojení  v zásuvkových skříních XC07.1, XC07.2, zajistit cílové značení žil</t>
  </si>
  <si>
    <t>1578896615</t>
  </si>
  <si>
    <t>120.1</t>
  </si>
  <si>
    <t>Lišta na kabely 40x15 HD 2m bílá</t>
  </si>
  <si>
    <t>-1184050054</t>
  </si>
  <si>
    <t>121.1</t>
  </si>
  <si>
    <t xml:space="preserve">Kryt  40x15 roh vnitřní, bílá</t>
  </si>
  <si>
    <t>-964036354</t>
  </si>
  <si>
    <t>122.1</t>
  </si>
  <si>
    <t>Kryt průchodkový 40X15, pro přechod do lištové krabice</t>
  </si>
  <si>
    <t>-1690931055</t>
  </si>
  <si>
    <t>123.1</t>
  </si>
  <si>
    <t>Kryt ohybový 40X15, bílá</t>
  </si>
  <si>
    <t>686376103</t>
  </si>
  <si>
    <t>124.1</t>
  </si>
  <si>
    <t>Elektroinstalační krabice 80x28/1, bílá</t>
  </si>
  <si>
    <t>-588367199</t>
  </si>
  <si>
    <t>125.1</t>
  </si>
  <si>
    <t>Víčko elektroinstalační krabice 80x28/1, bílá</t>
  </si>
  <si>
    <t>798607852</t>
  </si>
  <si>
    <t>126.1</t>
  </si>
  <si>
    <t>Přístrojový nosič pro lišty 40X15, bílá</t>
  </si>
  <si>
    <t>-977571389</t>
  </si>
  <si>
    <t>127.1</t>
  </si>
  <si>
    <t>-2008472085</t>
  </si>
  <si>
    <t>128.1</t>
  </si>
  <si>
    <t>Lišta na kabely 24x22 HD 2m bílá</t>
  </si>
  <si>
    <t>1695221581</t>
  </si>
  <si>
    <t>129.1</t>
  </si>
  <si>
    <t>Kryt koncový 40X15, bílá</t>
  </si>
  <si>
    <t>825870728</t>
  </si>
  <si>
    <t>130.1</t>
  </si>
  <si>
    <t>Kryt spojovací 40X15, bílá</t>
  </si>
  <si>
    <t>-182723450</t>
  </si>
  <si>
    <t>131.1</t>
  </si>
  <si>
    <t>163927347</t>
  </si>
  <si>
    <t>132.1</t>
  </si>
  <si>
    <t>83118947</t>
  </si>
  <si>
    <t>133.1</t>
  </si>
  <si>
    <t>1492120942</t>
  </si>
  <si>
    <t>134.1</t>
  </si>
  <si>
    <t>979186354</t>
  </si>
  <si>
    <t>135.1</t>
  </si>
  <si>
    <t>1580871929</t>
  </si>
  <si>
    <t>136.1</t>
  </si>
  <si>
    <t>-2056053559</t>
  </si>
  <si>
    <t>137.1</t>
  </si>
  <si>
    <t>-1984651365</t>
  </si>
  <si>
    <t>138.1</t>
  </si>
  <si>
    <t>-983781993</t>
  </si>
  <si>
    <t>139.1</t>
  </si>
  <si>
    <t>Příchytka plastová pro EN trubky, vnitřní průměr 25 mm, IK09, tmavě šedá</t>
  </si>
  <si>
    <t>403629542</t>
  </si>
  <si>
    <t>140.1</t>
  </si>
  <si>
    <t>1520985403</t>
  </si>
  <si>
    <t>141.1</t>
  </si>
  <si>
    <t>Závěs na stěnu pro žlab, 60x60, žárově zinkováno</t>
  </si>
  <si>
    <t>-1507628293</t>
  </si>
  <si>
    <t>142.1</t>
  </si>
  <si>
    <t>Montážní deska pro drátěný žlab, žárově zinkováno</t>
  </si>
  <si>
    <t>175421369</t>
  </si>
  <si>
    <t>143.1</t>
  </si>
  <si>
    <t>Spojka šroubovací pro drátěný žlab 60x60, žárově zinkováno</t>
  </si>
  <si>
    <t>241365620</t>
  </si>
  <si>
    <t>144.1</t>
  </si>
  <si>
    <t>Rychlospojka pro drátěný žlab 60x60, žárově zinkováno</t>
  </si>
  <si>
    <t>-399322128</t>
  </si>
  <si>
    <t>145.1</t>
  </si>
  <si>
    <t>844071059</t>
  </si>
  <si>
    <t>146.1</t>
  </si>
  <si>
    <t>209782668</t>
  </si>
  <si>
    <t>147.1</t>
  </si>
  <si>
    <t>Zemnící tyč křížového profilu 1 m</t>
  </si>
  <si>
    <t>-430231524</t>
  </si>
  <si>
    <t>148.1</t>
  </si>
  <si>
    <t>Pozinkovaná zemnící páska 30x 40 mm, žárový zinek</t>
  </si>
  <si>
    <t>-582100423</t>
  </si>
  <si>
    <t>149.1</t>
  </si>
  <si>
    <t>Svorka páska - páska, 55x55 mm, žárově zinkováno</t>
  </si>
  <si>
    <t>1634401220</t>
  </si>
  <si>
    <t>150.1</t>
  </si>
  <si>
    <t>1268034825</t>
  </si>
  <si>
    <t>151.1</t>
  </si>
  <si>
    <t>Stěnová uzemňovací průchodka pro dodatečnou montáž, 600 mm, M16</t>
  </si>
  <si>
    <t>236510571</t>
  </si>
  <si>
    <t>152.1</t>
  </si>
  <si>
    <t>Připojovací styčnice M16</t>
  </si>
  <si>
    <t>-766520879</t>
  </si>
  <si>
    <t>153.1</t>
  </si>
  <si>
    <t>Připojovací svorka pro pásek max. 40X40, pozink</t>
  </si>
  <si>
    <t>-1608665951</t>
  </si>
  <si>
    <t>154.1</t>
  </si>
  <si>
    <t>-782773485</t>
  </si>
  <si>
    <t>155.1</t>
  </si>
  <si>
    <t>-1815292231</t>
  </si>
  <si>
    <t>156.1</t>
  </si>
  <si>
    <t>-1239870161</t>
  </si>
  <si>
    <t>157.1</t>
  </si>
  <si>
    <t>2042630064</t>
  </si>
  <si>
    <t>158.1</t>
  </si>
  <si>
    <t>-1265952916</t>
  </si>
  <si>
    <t>159.1</t>
  </si>
  <si>
    <t>-957024726</t>
  </si>
  <si>
    <t>160.1</t>
  </si>
  <si>
    <t>-38528565</t>
  </si>
  <si>
    <t>161.1</t>
  </si>
  <si>
    <t>30024295</t>
  </si>
  <si>
    <t>162.1</t>
  </si>
  <si>
    <t>1181814488</t>
  </si>
  <si>
    <t>163.1</t>
  </si>
  <si>
    <t>1490018480</t>
  </si>
  <si>
    <t>164.1</t>
  </si>
  <si>
    <t>675861015</t>
  </si>
  <si>
    <t>165.1</t>
  </si>
  <si>
    <t>-519692857</t>
  </si>
  <si>
    <t>166.1</t>
  </si>
  <si>
    <t>1436495372</t>
  </si>
  <si>
    <t>167.1</t>
  </si>
  <si>
    <t>Podružný nerez spojovací materiál dle rozsahu kabelových tras a pomocných konstrukcí (šrouby, matice, podložky atd.)</t>
  </si>
  <si>
    <t>-1909922454</t>
  </si>
  <si>
    <t>168.1</t>
  </si>
  <si>
    <t>Podružný materiál dle rozsahu pospojování a uzemnění (kabelová oka, stahovací pásky, smršťovací bužírky, vodičové koncovky, hydroizolační nátěr atd.)</t>
  </si>
  <si>
    <t>-1569034059</t>
  </si>
  <si>
    <t>169.1</t>
  </si>
  <si>
    <t>972351609</t>
  </si>
  <si>
    <t>170.1</t>
  </si>
  <si>
    <t xml:space="preserve">Svítidlo únikového osvětlení, materiál základny-polykarbonát, materiál svítidla-čirý polykarbonát, barva-RAL9003, průměr 260 mm, IP66,  IK10, včetně LED světelného zdroje , patice E27, 5W, 6000K.</t>
  </si>
  <si>
    <t>196880467</t>
  </si>
  <si>
    <t>171.1</t>
  </si>
  <si>
    <t xml:space="preserve">Svítidlo reflektorového osvětlení, symetrický širokozářič, těleso-černě práškově lakovaný hliníkový plech, optický systém-PC čirý polykarbonátový kryt,rozměr: 315x320, IP65,  IK10, 87W, 4000K.</t>
  </si>
  <si>
    <t>1806371452</t>
  </si>
  <si>
    <t>172.1</t>
  </si>
  <si>
    <t xml:space="preserve">Svítidlo pochůzkového osvětlení, LED prachotěsné svítidlo, těleso-lisovaný polyester se skelným vláknem, základový bíle lakovaný plech, nerezové spony, optický systém-opálový kryt,rozměr: 1275x135, IP65,  IK08, 40W, 4000K, průběžná montáž 2,5mm.</t>
  </si>
  <si>
    <t>1126605653</t>
  </si>
  <si>
    <t>173.1</t>
  </si>
  <si>
    <t xml:space="preserve">Svítidlo pochůzkového osvětlení, LED prachotěsné svítidlo, těleso-lisovaný polyester se skelným vláknem, základový bíle lakovaný plech, nerezové spony, optický systém-opálový kryt,rozměr: 675x135, IP65,  IK08, 40W, 4000K, průběžná montáž 2,5mm</t>
  </si>
  <si>
    <t>1159459186</t>
  </si>
  <si>
    <t>174.1</t>
  </si>
  <si>
    <t>Nástěnná zásuvka 400V/16A, 5P, IP67, 6h, včetně průchodky (dodávka, montáž)</t>
  </si>
  <si>
    <t>-208043380</t>
  </si>
  <si>
    <t>175.1</t>
  </si>
  <si>
    <t>Zásuvka nástěnná 230V/16A, IP66</t>
  </si>
  <si>
    <t>-593809419</t>
  </si>
  <si>
    <t>176.1</t>
  </si>
  <si>
    <t>Vypínač,řazení 1, 81x81, bílá, pro montáž na lištovou krabici</t>
  </si>
  <si>
    <t>-913690110</t>
  </si>
  <si>
    <t>177.1</t>
  </si>
  <si>
    <t>Zásuvka 230V/16A, 81x81, bílá, pro montáž na přístrojový nosič</t>
  </si>
  <si>
    <t>-1938560337</t>
  </si>
  <si>
    <t>178.1</t>
  </si>
  <si>
    <t>Zásuvková skříň jištěná s chráničem 40/4/003, zásuvky 2x230V, 1x16/5, 1x32/5, přístroje 10kA: 2 x B16/1, 1 x B16/3, 1 xB32/3, 1 x FI 40/4/003 na vstupu, pouzdro: 398x266x153mm, barva: světle šedá.</t>
  </si>
  <si>
    <t>-1792900739</t>
  </si>
  <si>
    <t>179.1</t>
  </si>
  <si>
    <t>Vypínač,řazení 1, nástěnný, šedý, IP54</t>
  </si>
  <si>
    <t>1142462630</t>
  </si>
  <si>
    <t>180.1</t>
  </si>
  <si>
    <t>Úprava (doplnění) rozvaděče zajištěného napájení RTN-1.2. Viz výkres č. P01A-02.01.301. Doplnění jističe 10A/C/1N a příslušnství (svorky, průchodka atd.)</t>
  </si>
  <si>
    <t>-1971573644</t>
  </si>
  <si>
    <t>181.1</t>
  </si>
  <si>
    <t>Demontáž. Tato položka obsahuje: Zmapování odpojení a demontáž veškeré stávající a dále již nepotřebné kabeláže světelných a zásuvkových okruhů v AKO 1. včetně dalších prostorů jimiž prochází. Kompletní demontáž svítidel a servisních zásuvek v armaturním</t>
  </si>
  <si>
    <t>670261303</t>
  </si>
  <si>
    <t>182.1</t>
  </si>
  <si>
    <t>Provizorní a dočasné zapojení potřebných okruhů osvětlení v navazujících prostorech (rampa ve vodojemu, revizní šachta pod vodojemem, kolektor do provozní budovy). Tato zařízení jsou definována v technické zprávě, navíc budou případně upřesněna provozovat</t>
  </si>
  <si>
    <t>-1626626698</t>
  </si>
  <si>
    <t>183.1</t>
  </si>
  <si>
    <t>Zmapování a koordinace částěčné demontáže a následné montáže funkčních zařízení které nejsou předmětem tohoto projektu (např. systém zálohového napájení z UPS) s příslušnými subjekty (odborné firmy atd.)</t>
  </si>
  <si>
    <t>1212885018</t>
  </si>
  <si>
    <t>184.1</t>
  </si>
  <si>
    <t>Montáž kabelových tras potřebných pro obvody stavební elektroinstalace ve stížených podmínkách suterénu armaturní komory. Pro vedení stavební elektroinstalace budou využity též páteřní a vedlejší trasy viz P01A-01P-Část elektrotechnologická</t>
  </si>
  <si>
    <t>1049279122</t>
  </si>
  <si>
    <t>185.1</t>
  </si>
  <si>
    <t>Výkop o profilu 500 x 800mm o délce cca 120 m pro uložení venkovní zemnící soustavy. Obsypání strojeného zemniče kvalitní zeminou, bez kameniva, strusky a stavební suti. Zasypání, zhutnění a finální teréní úprava včetně osetí.</t>
  </si>
  <si>
    <t>841643399</t>
  </si>
  <si>
    <t>186.1</t>
  </si>
  <si>
    <t>Odstarnění živičného/betonové povrchu z obslužné komunikace (dle aktuálního stavu) o celkové ploše cca 6 m a následné zapravení živičným/betonovým (dle aktuálního stavu) povrchem - uvedení do původního stavu.</t>
  </si>
  <si>
    <t>564937680</t>
  </si>
  <si>
    <t>187.1</t>
  </si>
  <si>
    <t>-69655296</t>
  </si>
  <si>
    <t>188.1</t>
  </si>
  <si>
    <t>-1256006860</t>
  </si>
  <si>
    <t>195.1</t>
  </si>
  <si>
    <t>Dokumentace skutečného provedení vypracovaná projektantem (3 sady).</t>
  </si>
  <si>
    <t>-1248663688</t>
  </si>
  <si>
    <t>198.1</t>
  </si>
  <si>
    <t>473736550</t>
  </si>
  <si>
    <t>199.1</t>
  </si>
  <si>
    <t>1467776032</t>
  </si>
  <si>
    <t>VRN2 - Vedlejší rozpočtové náklady - SO02</t>
  </si>
  <si>
    <t>-373990474</t>
  </si>
  <si>
    <t>1584890226</t>
  </si>
  <si>
    <t>1341484963</t>
  </si>
  <si>
    <t>ON2 - Ostatní náklady - SO02</t>
  </si>
  <si>
    <t>Vypracování a předložení bezvadné revizní zprávy po ukončení montáže elektroinstalace</t>
  </si>
  <si>
    <t>-771028570</t>
  </si>
  <si>
    <t>Oživení a zkoušky</t>
  </si>
  <si>
    <t>-1715311740</t>
  </si>
  <si>
    <t>Oprava dokumentace po montáži - červeně vyznačené změny do pracovní sady (provádí montážní organizace)</t>
  </si>
  <si>
    <t>-1106634972</t>
  </si>
  <si>
    <t>905463772</t>
  </si>
  <si>
    <t>Koordinace stavby</t>
  </si>
  <si>
    <t>-743392095</t>
  </si>
  <si>
    <t>SEZNAM FIGUR</t>
  </si>
  <si>
    <t>Výměra</t>
  </si>
  <si>
    <t xml:space="preserve"> SO01/ SO01.1</t>
  </si>
  <si>
    <t>Použití figury:</t>
  </si>
  <si>
    <t>demontáž podlaha rozvodna</t>
  </si>
  <si>
    <t xml:space="preserve"> SO01/ SO01.2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</si>
</sst>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24</v>
      </c>
      <c r="E9" s="23"/>
      <c r="F9" s="23"/>
      <c r="G9" s="23"/>
      <c r="H9" s="23"/>
      <c r="I9" s="23"/>
      <c r="J9" s="23"/>
      <c r="K9" s="35" t="s">
        <v>25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26</v>
      </c>
      <c r="AL9" s="23"/>
      <c r="AM9" s="23"/>
      <c r="AN9" s="35" t="s">
        <v>27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29</v>
      </c>
      <c r="AL10" s="23"/>
      <c r="AM10" s="23"/>
      <c r="AN10" s="28" t="s">
        <v>30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32</v>
      </c>
      <c r="AL11" s="23"/>
      <c r="AM11" s="23"/>
      <c r="AN11" s="28" t="s">
        <v>33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34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29</v>
      </c>
      <c r="AL13" s="23"/>
      <c r="AM13" s="23"/>
      <c r="AN13" s="36" t="s">
        <v>35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35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32</v>
      </c>
      <c r="AL14" s="23"/>
      <c r="AM14" s="23"/>
      <c r="AN14" s="36" t="s">
        <v>35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29</v>
      </c>
      <c r="AL16" s="23"/>
      <c r="AM16" s="23"/>
      <c r="AN16" s="28" t="s">
        <v>37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32</v>
      </c>
      <c r="AL17" s="23"/>
      <c r="AM17" s="23"/>
      <c r="AN17" s="28" t="s">
        <v>39</v>
      </c>
      <c r="AO17" s="23"/>
      <c r="AP17" s="23"/>
      <c r="AQ17" s="23"/>
      <c r="AR17" s="21"/>
      <c r="BE17" s="32"/>
      <c r="BS17" s="18" t="s">
        <v>40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29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32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55.25" customHeight="1">
      <c r="B23" s="22"/>
      <c r="C23" s="23"/>
      <c r="D23" s="23"/>
      <c r="E23" s="38" t="s">
        <v>44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ROUND(AG94,2)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48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49</v>
      </c>
      <c r="E29" s="49"/>
      <c r="F29" s="33" t="s">
        <v>50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ROUND(AZ94,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ROUND(AV94,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51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ROUND(BA94,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ROUND(AW94,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ROUND(BB94,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53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ROUND(BC94,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ROUND(BD94,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5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32"/>
    </row>
    <row r="35" s="2" customFormat="1" ht="25.92" customHeight="1">
      <c r="A35" s="40"/>
      <c r="B35" s="41"/>
      <c r="C35" s="54"/>
      <c r="D35" s="55" t="s">
        <v>55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56</v>
      </c>
      <c r="U35" s="56"/>
      <c r="V35" s="56"/>
      <c r="W35" s="56"/>
      <c r="X35" s="58" t="s">
        <v>57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14.4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6"/>
      <c r="BE37" s="40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1"/>
      <c r="C49" s="62"/>
      <c r="D49" s="63" t="s">
        <v>58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59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40"/>
      <c r="B60" s="41"/>
      <c r="C60" s="42"/>
      <c r="D60" s="66" t="s">
        <v>60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6" t="s">
        <v>61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6" t="s">
        <v>60</v>
      </c>
      <c r="AI60" s="44"/>
      <c r="AJ60" s="44"/>
      <c r="AK60" s="44"/>
      <c r="AL60" s="44"/>
      <c r="AM60" s="66" t="s">
        <v>61</v>
      </c>
      <c r="AN60" s="44"/>
      <c r="AO60" s="44"/>
      <c r="AP60" s="42"/>
      <c r="AQ60" s="42"/>
      <c r="AR60" s="46"/>
      <c r="BE60" s="40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40"/>
      <c r="B64" s="41"/>
      <c r="C64" s="42"/>
      <c r="D64" s="63" t="s">
        <v>62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63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6"/>
      <c r="BE64" s="40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40"/>
      <c r="B75" s="41"/>
      <c r="C75" s="42"/>
      <c r="D75" s="66" t="s">
        <v>60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6" t="s">
        <v>61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6" t="s">
        <v>60</v>
      </c>
      <c r="AI75" s="44"/>
      <c r="AJ75" s="44"/>
      <c r="AK75" s="44"/>
      <c r="AL75" s="44"/>
      <c r="AM75" s="66" t="s">
        <v>61</v>
      </c>
      <c r="AN75" s="44"/>
      <c r="AO75" s="44"/>
      <c r="AP75" s="42"/>
      <c r="AQ75" s="42"/>
      <c r="AR75" s="46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6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6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6"/>
      <c r="BE81" s="40"/>
    </row>
    <row r="82" s="2" customFormat="1" ht="24.96" customHeight="1">
      <c r="A82" s="40"/>
      <c r="B82" s="41"/>
      <c r="C82" s="24" t="s">
        <v>64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6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6"/>
      <c r="BE83" s="40"/>
    </row>
    <row r="84" s="4" customFormat="1" ht="12" customHeight="1">
      <c r="A84" s="4"/>
      <c r="B84" s="72"/>
      <c r="C84" s="33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PI21003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Stavební elektroinstalace v AKO1 VDJ Jesenice I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6"/>
      <c r="BE86" s="40"/>
    </row>
    <row r="87" s="2" customFormat="1" ht="12" customHeight="1">
      <c r="A87" s="40"/>
      <c r="B87" s="41"/>
      <c r="C87" s="33" t="s">
        <v>20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>VDJ Jesenice 1, Vestecká 151, 252 50 Vestec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3" t="s">
        <v>22</v>
      </c>
      <c r="AJ87" s="42"/>
      <c r="AK87" s="42"/>
      <c r="AL87" s="42"/>
      <c r="AM87" s="81" t="str">
        <f>IF(AN8= "","",AN8)</f>
        <v>30. 11. 2023</v>
      </c>
      <c r="AN87" s="81"/>
      <c r="AO87" s="42"/>
      <c r="AP87" s="42"/>
      <c r="AQ87" s="42"/>
      <c r="AR87" s="46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6"/>
      <c r="BE88" s="40"/>
    </row>
    <row r="89" s="2" customFormat="1" ht="25.65" customHeight="1">
      <c r="A89" s="40"/>
      <c r="B89" s="41"/>
      <c r="C89" s="33" t="s">
        <v>28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Voda Želivka a.s.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3" t="s">
        <v>36</v>
      </c>
      <c r="AJ89" s="42"/>
      <c r="AK89" s="42"/>
      <c r="AL89" s="42"/>
      <c r="AM89" s="82" t="str">
        <f>IF(E17="","",E17)</f>
        <v>MPC System, společnost s r.o.</v>
      </c>
      <c r="AN89" s="73"/>
      <c r="AO89" s="73"/>
      <c r="AP89" s="73"/>
      <c r="AQ89" s="42"/>
      <c r="AR89" s="46"/>
      <c r="AS89" s="83" t="s">
        <v>65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3" t="s">
        <v>34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3" t="s">
        <v>41</v>
      </c>
      <c r="AJ90" s="42"/>
      <c r="AK90" s="42"/>
      <c r="AL90" s="42"/>
      <c r="AM90" s="82" t="str">
        <f>IF(E20="","",E20)</f>
        <v>Ing. Karel Řeháček</v>
      </c>
      <c r="AN90" s="73"/>
      <c r="AO90" s="73"/>
      <c r="AP90" s="73"/>
      <c r="AQ90" s="42"/>
      <c r="AR90" s="46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6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66</v>
      </c>
      <c r="D92" s="96"/>
      <c r="E92" s="96"/>
      <c r="F92" s="96"/>
      <c r="G92" s="96"/>
      <c r="H92" s="97"/>
      <c r="I92" s="98" t="s">
        <v>67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68</v>
      </c>
      <c r="AH92" s="96"/>
      <c r="AI92" s="96"/>
      <c r="AJ92" s="96"/>
      <c r="AK92" s="96"/>
      <c r="AL92" s="96"/>
      <c r="AM92" s="96"/>
      <c r="AN92" s="98" t="s">
        <v>69</v>
      </c>
      <c r="AO92" s="96"/>
      <c r="AP92" s="100"/>
      <c r="AQ92" s="101" t="s">
        <v>70</v>
      </c>
      <c r="AR92" s="46"/>
      <c r="AS92" s="102" t="s">
        <v>71</v>
      </c>
      <c r="AT92" s="103" t="s">
        <v>72</v>
      </c>
      <c r="AU92" s="103" t="s">
        <v>73</v>
      </c>
      <c r="AV92" s="103" t="s">
        <v>74</v>
      </c>
      <c r="AW92" s="103" t="s">
        <v>75</v>
      </c>
      <c r="AX92" s="103" t="s">
        <v>76</v>
      </c>
      <c r="AY92" s="103" t="s">
        <v>77</v>
      </c>
      <c r="AZ92" s="103" t="s">
        <v>78</v>
      </c>
      <c r="BA92" s="103" t="s">
        <v>79</v>
      </c>
      <c r="BB92" s="103" t="s">
        <v>80</v>
      </c>
      <c r="BC92" s="103" t="s">
        <v>81</v>
      </c>
      <c r="BD92" s="104" t="s">
        <v>82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6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83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ROUND(AG95+AG100,2)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ROUND(AS95+AS100,2)</f>
        <v>0</v>
      </c>
      <c r="AT94" s="116">
        <f>ROUND(SUM(AV94:AW94),2)</f>
        <v>0</v>
      </c>
      <c r="AU94" s="117">
        <f>ROUND(AU95+AU100,5)</f>
        <v>0</v>
      </c>
      <c r="AV94" s="116">
        <f>ROUND(AZ94*L29,2)</f>
        <v>0</v>
      </c>
      <c r="AW94" s="116">
        <f>ROUND(BA94*L30,2)</f>
        <v>0</v>
      </c>
      <c r="AX94" s="116">
        <f>ROUND(BB94*L29,2)</f>
        <v>0</v>
      </c>
      <c r="AY94" s="116">
        <f>ROUND(BC94*L30,2)</f>
        <v>0</v>
      </c>
      <c r="AZ94" s="116">
        <f>ROUND(AZ95+AZ100,2)</f>
        <v>0</v>
      </c>
      <c r="BA94" s="116">
        <f>ROUND(BA95+BA100,2)</f>
        <v>0</v>
      </c>
      <c r="BB94" s="116">
        <f>ROUND(BB95+BB100,2)</f>
        <v>0</v>
      </c>
      <c r="BC94" s="116">
        <f>ROUND(BC95+BC100,2)</f>
        <v>0</v>
      </c>
      <c r="BD94" s="118">
        <f>ROUND(BD95+BD100,2)</f>
        <v>0</v>
      </c>
      <c r="BE94" s="6"/>
      <c r="BS94" s="119" t="s">
        <v>84</v>
      </c>
      <c r="BT94" s="119" t="s">
        <v>85</v>
      </c>
      <c r="BU94" s="120" t="s">
        <v>86</v>
      </c>
      <c r="BV94" s="119" t="s">
        <v>87</v>
      </c>
      <c r="BW94" s="119" t="s">
        <v>5</v>
      </c>
      <c r="BX94" s="119" t="s">
        <v>88</v>
      </c>
      <c r="CL94" s="119" t="s">
        <v>1</v>
      </c>
    </row>
    <row r="95" s="7" customFormat="1" ht="16.5" customHeight="1">
      <c r="A95" s="7"/>
      <c r="B95" s="121"/>
      <c r="C95" s="122"/>
      <c r="D95" s="123" t="s">
        <v>89</v>
      </c>
      <c r="E95" s="123"/>
      <c r="F95" s="123"/>
      <c r="G95" s="123"/>
      <c r="H95" s="123"/>
      <c r="I95" s="124"/>
      <c r="J95" s="123" t="s">
        <v>90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ROUND(SUM(AG96:AG99),2)</f>
        <v>0</v>
      </c>
      <c r="AH95" s="124"/>
      <c r="AI95" s="124"/>
      <c r="AJ95" s="124"/>
      <c r="AK95" s="124"/>
      <c r="AL95" s="124"/>
      <c r="AM95" s="124"/>
      <c r="AN95" s="126">
        <f>SUM(AG95,AT95)</f>
        <v>0</v>
      </c>
      <c r="AO95" s="124"/>
      <c r="AP95" s="124"/>
      <c r="AQ95" s="127" t="s">
        <v>91</v>
      </c>
      <c r="AR95" s="128"/>
      <c r="AS95" s="129">
        <f>ROUND(SUM(AS96:AS99),2)</f>
        <v>0</v>
      </c>
      <c r="AT95" s="130">
        <f>ROUND(SUM(AV95:AW95),2)</f>
        <v>0</v>
      </c>
      <c r="AU95" s="131">
        <f>ROUND(SUM(AU96:AU99),5)</f>
        <v>0</v>
      </c>
      <c r="AV95" s="130">
        <f>ROUND(AZ95*L29,2)</f>
        <v>0</v>
      </c>
      <c r="AW95" s="130">
        <f>ROUND(BA95*L30,2)</f>
        <v>0</v>
      </c>
      <c r="AX95" s="130">
        <f>ROUND(BB95*L29,2)</f>
        <v>0</v>
      </c>
      <c r="AY95" s="130">
        <f>ROUND(BC95*L30,2)</f>
        <v>0</v>
      </c>
      <c r="AZ95" s="130">
        <f>ROUND(SUM(AZ96:AZ99),2)</f>
        <v>0</v>
      </c>
      <c r="BA95" s="130">
        <f>ROUND(SUM(BA96:BA99),2)</f>
        <v>0</v>
      </c>
      <c r="BB95" s="130">
        <f>ROUND(SUM(BB96:BB99),2)</f>
        <v>0</v>
      </c>
      <c r="BC95" s="130">
        <f>ROUND(SUM(BC96:BC99),2)</f>
        <v>0</v>
      </c>
      <c r="BD95" s="132">
        <f>ROUND(SUM(BD96:BD99),2)</f>
        <v>0</v>
      </c>
      <c r="BE95" s="7"/>
      <c r="BS95" s="133" t="s">
        <v>84</v>
      </c>
      <c r="BT95" s="133" t="s">
        <v>92</v>
      </c>
      <c r="BU95" s="133" t="s">
        <v>86</v>
      </c>
      <c r="BV95" s="133" t="s">
        <v>87</v>
      </c>
      <c r="BW95" s="133" t="s">
        <v>93</v>
      </c>
      <c r="BX95" s="133" t="s">
        <v>5</v>
      </c>
      <c r="CL95" s="133" t="s">
        <v>1</v>
      </c>
      <c r="CM95" s="133" t="s">
        <v>94</v>
      </c>
    </row>
    <row r="96" s="4" customFormat="1" ht="16.5" customHeight="1">
      <c r="A96" s="134" t="s">
        <v>95</v>
      </c>
      <c r="B96" s="72"/>
      <c r="C96" s="135"/>
      <c r="D96" s="135"/>
      <c r="E96" s="136" t="s">
        <v>96</v>
      </c>
      <c r="F96" s="136"/>
      <c r="G96" s="136"/>
      <c r="H96" s="136"/>
      <c r="I96" s="136"/>
      <c r="J96" s="135"/>
      <c r="K96" s="136" t="s">
        <v>97</v>
      </c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7">
        <f>'SO01.1 - Sanace a stavebn...'!J32</f>
        <v>0</v>
      </c>
      <c r="AH96" s="135"/>
      <c r="AI96" s="135"/>
      <c r="AJ96" s="135"/>
      <c r="AK96" s="135"/>
      <c r="AL96" s="135"/>
      <c r="AM96" s="135"/>
      <c r="AN96" s="137">
        <f>SUM(AG96,AT96)</f>
        <v>0</v>
      </c>
      <c r="AO96" s="135"/>
      <c r="AP96" s="135"/>
      <c r="AQ96" s="138" t="s">
        <v>98</v>
      </c>
      <c r="AR96" s="74"/>
      <c r="AS96" s="139">
        <v>0</v>
      </c>
      <c r="AT96" s="140">
        <f>ROUND(SUM(AV96:AW96),2)</f>
        <v>0</v>
      </c>
      <c r="AU96" s="141">
        <f>'SO01.1 - Sanace a stavebn...'!P131</f>
        <v>0</v>
      </c>
      <c r="AV96" s="140">
        <f>'SO01.1 - Sanace a stavebn...'!J35</f>
        <v>0</v>
      </c>
      <c r="AW96" s="140">
        <f>'SO01.1 - Sanace a stavebn...'!J36</f>
        <v>0</v>
      </c>
      <c r="AX96" s="140">
        <f>'SO01.1 - Sanace a stavebn...'!J37</f>
        <v>0</v>
      </c>
      <c r="AY96" s="140">
        <f>'SO01.1 - Sanace a stavebn...'!J38</f>
        <v>0</v>
      </c>
      <c r="AZ96" s="140">
        <f>'SO01.1 - Sanace a stavebn...'!F35</f>
        <v>0</v>
      </c>
      <c r="BA96" s="140">
        <f>'SO01.1 - Sanace a stavebn...'!F36</f>
        <v>0</v>
      </c>
      <c r="BB96" s="140">
        <f>'SO01.1 - Sanace a stavebn...'!F37</f>
        <v>0</v>
      </c>
      <c r="BC96" s="140">
        <f>'SO01.1 - Sanace a stavebn...'!F38</f>
        <v>0</v>
      </c>
      <c r="BD96" s="142">
        <f>'SO01.1 - Sanace a stavebn...'!F39</f>
        <v>0</v>
      </c>
      <c r="BE96" s="4"/>
      <c r="BT96" s="143" t="s">
        <v>94</v>
      </c>
      <c r="BV96" s="143" t="s">
        <v>87</v>
      </c>
      <c r="BW96" s="143" t="s">
        <v>99</v>
      </c>
      <c r="BX96" s="143" t="s">
        <v>93</v>
      </c>
      <c r="CL96" s="143" t="s">
        <v>1</v>
      </c>
    </row>
    <row r="97" s="4" customFormat="1" ht="16.5" customHeight="1">
      <c r="A97" s="134" t="s">
        <v>95</v>
      </c>
      <c r="B97" s="72"/>
      <c r="C97" s="135"/>
      <c r="D97" s="135"/>
      <c r="E97" s="136" t="s">
        <v>100</v>
      </c>
      <c r="F97" s="136"/>
      <c r="G97" s="136"/>
      <c r="H97" s="136"/>
      <c r="I97" s="136"/>
      <c r="J97" s="135"/>
      <c r="K97" s="136" t="s">
        <v>101</v>
      </c>
      <c r="L97" s="136"/>
      <c r="M97" s="136"/>
      <c r="N97" s="136"/>
      <c r="O97" s="136"/>
      <c r="P97" s="136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7">
        <f>'SO01.2 - Úprava potrubníc...'!J32</f>
        <v>0</v>
      </c>
      <c r="AH97" s="135"/>
      <c r="AI97" s="135"/>
      <c r="AJ97" s="135"/>
      <c r="AK97" s="135"/>
      <c r="AL97" s="135"/>
      <c r="AM97" s="135"/>
      <c r="AN97" s="137">
        <f>SUM(AG97,AT97)</f>
        <v>0</v>
      </c>
      <c r="AO97" s="135"/>
      <c r="AP97" s="135"/>
      <c r="AQ97" s="138" t="s">
        <v>98</v>
      </c>
      <c r="AR97" s="74"/>
      <c r="AS97" s="139">
        <v>0</v>
      </c>
      <c r="AT97" s="140">
        <f>ROUND(SUM(AV97:AW97),2)</f>
        <v>0</v>
      </c>
      <c r="AU97" s="141">
        <f>'SO01.2 - Úprava potrubníc...'!P148</f>
        <v>0</v>
      </c>
      <c r="AV97" s="140">
        <f>'SO01.2 - Úprava potrubníc...'!J35</f>
        <v>0</v>
      </c>
      <c r="AW97" s="140">
        <f>'SO01.2 - Úprava potrubníc...'!J36</f>
        <v>0</v>
      </c>
      <c r="AX97" s="140">
        <f>'SO01.2 - Úprava potrubníc...'!J37</f>
        <v>0</v>
      </c>
      <c r="AY97" s="140">
        <f>'SO01.2 - Úprava potrubníc...'!J38</f>
        <v>0</v>
      </c>
      <c r="AZ97" s="140">
        <f>'SO01.2 - Úprava potrubníc...'!F35</f>
        <v>0</v>
      </c>
      <c r="BA97" s="140">
        <f>'SO01.2 - Úprava potrubníc...'!F36</f>
        <v>0</v>
      </c>
      <c r="BB97" s="140">
        <f>'SO01.2 - Úprava potrubníc...'!F37</f>
        <v>0</v>
      </c>
      <c r="BC97" s="140">
        <f>'SO01.2 - Úprava potrubníc...'!F38</f>
        <v>0</v>
      </c>
      <c r="BD97" s="142">
        <f>'SO01.2 - Úprava potrubníc...'!F39</f>
        <v>0</v>
      </c>
      <c r="BE97" s="4"/>
      <c r="BT97" s="143" t="s">
        <v>94</v>
      </c>
      <c r="BV97" s="143" t="s">
        <v>87</v>
      </c>
      <c r="BW97" s="143" t="s">
        <v>102</v>
      </c>
      <c r="BX97" s="143" t="s">
        <v>93</v>
      </c>
      <c r="CL97" s="143" t="s">
        <v>1</v>
      </c>
    </row>
    <row r="98" s="4" customFormat="1" ht="16.5" customHeight="1">
      <c r="A98" s="134" t="s">
        <v>95</v>
      </c>
      <c r="B98" s="72"/>
      <c r="C98" s="135"/>
      <c r="D98" s="135"/>
      <c r="E98" s="136" t="s">
        <v>103</v>
      </c>
      <c r="F98" s="136"/>
      <c r="G98" s="136"/>
      <c r="H98" s="136"/>
      <c r="I98" s="136"/>
      <c r="J98" s="135"/>
      <c r="K98" s="136" t="s">
        <v>104</v>
      </c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136"/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7">
        <f>'VRN1 - Vedlejší rozpočtov...'!J32</f>
        <v>0</v>
      </c>
      <c r="AH98" s="135"/>
      <c r="AI98" s="135"/>
      <c r="AJ98" s="135"/>
      <c r="AK98" s="135"/>
      <c r="AL98" s="135"/>
      <c r="AM98" s="135"/>
      <c r="AN98" s="137">
        <f>SUM(AG98,AT98)</f>
        <v>0</v>
      </c>
      <c r="AO98" s="135"/>
      <c r="AP98" s="135"/>
      <c r="AQ98" s="138" t="s">
        <v>98</v>
      </c>
      <c r="AR98" s="74"/>
      <c r="AS98" s="139">
        <v>0</v>
      </c>
      <c r="AT98" s="140">
        <f>ROUND(SUM(AV98:AW98),2)</f>
        <v>0</v>
      </c>
      <c r="AU98" s="141">
        <f>'VRN1 - Vedlejší rozpočtov...'!P124</f>
        <v>0</v>
      </c>
      <c r="AV98" s="140">
        <f>'VRN1 - Vedlejší rozpočtov...'!J35</f>
        <v>0</v>
      </c>
      <c r="AW98" s="140">
        <f>'VRN1 - Vedlejší rozpočtov...'!J36</f>
        <v>0</v>
      </c>
      <c r="AX98" s="140">
        <f>'VRN1 - Vedlejší rozpočtov...'!J37</f>
        <v>0</v>
      </c>
      <c r="AY98" s="140">
        <f>'VRN1 - Vedlejší rozpočtov...'!J38</f>
        <v>0</v>
      </c>
      <c r="AZ98" s="140">
        <f>'VRN1 - Vedlejší rozpočtov...'!F35</f>
        <v>0</v>
      </c>
      <c r="BA98" s="140">
        <f>'VRN1 - Vedlejší rozpočtov...'!F36</f>
        <v>0</v>
      </c>
      <c r="BB98" s="140">
        <f>'VRN1 - Vedlejší rozpočtov...'!F37</f>
        <v>0</v>
      </c>
      <c r="BC98" s="140">
        <f>'VRN1 - Vedlejší rozpočtov...'!F38</f>
        <v>0</v>
      </c>
      <c r="BD98" s="142">
        <f>'VRN1 - Vedlejší rozpočtov...'!F39</f>
        <v>0</v>
      </c>
      <c r="BE98" s="4"/>
      <c r="BT98" s="143" t="s">
        <v>94</v>
      </c>
      <c r="BV98" s="143" t="s">
        <v>87</v>
      </c>
      <c r="BW98" s="143" t="s">
        <v>105</v>
      </c>
      <c r="BX98" s="143" t="s">
        <v>93</v>
      </c>
      <c r="CL98" s="143" t="s">
        <v>1</v>
      </c>
    </row>
    <row r="99" s="4" customFormat="1" ht="16.5" customHeight="1">
      <c r="A99" s="134" t="s">
        <v>95</v>
      </c>
      <c r="B99" s="72"/>
      <c r="C99" s="135"/>
      <c r="D99" s="135"/>
      <c r="E99" s="136" t="s">
        <v>106</v>
      </c>
      <c r="F99" s="136"/>
      <c r="G99" s="136"/>
      <c r="H99" s="136"/>
      <c r="I99" s="136"/>
      <c r="J99" s="135"/>
      <c r="K99" s="136" t="s">
        <v>107</v>
      </c>
      <c r="L99" s="136"/>
      <c r="M99" s="136"/>
      <c r="N99" s="136"/>
      <c r="O99" s="136"/>
      <c r="P99" s="136"/>
      <c r="Q99" s="136"/>
      <c r="R99" s="136"/>
      <c r="S99" s="136"/>
      <c r="T99" s="136"/>
      <c r="U99" s="136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7">
        <f>'ON1 - Ostatní náklady - SO01'!J32</f>
        <v>0</v>
      </c>
      <c r="AH99" s="135"/>
      <c r="AI99" s="135"/>
      <c r="AJ99" s="135"/>
      <c r="AK99" s="135"/>
      <c r="AL99" s="135"/>
      <c r="AM99" s="135"/>
      <c r="AN99" s="137">
        <f>SUM(AG99,AT99)</f>
        <v>0</v>
      </c>
      <c r="AO99" s="135"/>
      <c r="AP99" s="135"/>
      <c r="AQ99" s="138" t="s">
        <v>98</v>
      </c>
      <c r="AR99" s="74"/>
      <c r="AS99" s="139">
        <v>0</v>
      </c>
      <c r="AT99" s="140">
        <f>ROUND(SUM(AV99:AW99),2)</f>
        <v>0</v>
      </c>
      <c r="AU99" s="141">
        <f>'ON1 - Ostatní náklady - SO01'!P124</f>
        <v>0</v>
      </c>
      <c r="AV99" s="140">
        <f>'ON1 - Ostatní náklady - SO01'!J35</f>
        <v>0</v>
      </c>
      <c r="AW99" s="140">
        <f>'ON1 - Ostatní náklady - SO01'!J36</f>
        <v>0</v>
      </c>
      <c r="AX99" s="140">
        <f>'ON1 - Ostatní náklady - SO01'!J37</f>
        <v>0</v>
      </c>
      <c r="AY99" s="140">
        <f>'ON1 - Ostatní náklady - SO01'!J38</f>
        <v>0</v>
      </c>
      <c r="AZ99" s="140">
        <f>'ON1 - Ostatní náklady - SO01'!F35</f>
        <v>0</v>
      </c>
      <c r="BA99" s="140">
        <f>'ON1 - Ostatní náklady - SO01'!F36</f>
        <v>0</v>
      </c>
      <c r="BB99" s="140">
        <f>'ON1 - Ostatní náklady - SO01'!F37</f>
        <v>0</v>
      </c>
      <c r="BC99" s="140">
        <f>'ON1 - Ostatní náklady - SO01'!F38</f>
        <v>0</v>
      </c>
      <c r="BD99" s="142">
        <f>'ON1 - Ostatní náklady - SO01'!F39</f>
        <v>0</v>
      </c>
      <c r="BE99" s="4"/>
      <c r="BT99" s="143" t="s">
        <v>94</v>
      </c>
      <c r="BV99" s="143" t="s">
        <v>87</v>
      </c>
      <c r="BW99" s="143" t="s">
        <v>108</v>
      </c>
      <c r="BX99" s="143" t="s">
        <v>93</v>
      </c>
      <c r="CL99" s="143" t="s">
        <v>1</v>
      </c>
    </row>
    <row r="100" s="7" customFormat="1" ht="16.5" customHeight="1">
      <c r="A100" s="7"/>
      <c r="B100" s="121"/>
      <c r="C100" s="122"/>
      <c r="D100" s="123" t="s">
        <v>109</v>
      </c>
      <c r="E100" s="123"/>
      <c r="F100" s="123"/>
      <c r="G100" s="123"/>
      <c r="H100" s="123"/>
      <c r="I100" s="124"/>
      <c r="J100" s="123" t="s">
        <v>110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ROUND(SUM(AG101:AG104),2)</f>
        <v>0</v>
      </c>
      <c r="AH100" s="124"/>
      <c r="AI100" s="124"/>
      <c r="AJ100" s="124"/>
      <c r="AK100" s="124"/>
      <c r="AL100" s="124"/>
      <c r="AM100" s="124"/>
      <c r="AN100" s="126">
        <f>SUM(AG100,AT100)</f>
        <v>0</v>
      </c>
      <c r="AO100" s="124"/>
      <c r="AP100" s="124"/>
      <c r="AQ100" s="127" t="s">
        <v>91</v>
      </c>
      <c r="AR100" s="128"/>
      <c r="AS100" s="129">
        <f>ROUND(SUM(AS101:AS104),2)</f>
        <v>0</v>
      </c>
      <c r="AT100" s="130">
        <f>ROUND(SUM(AV100:AW100),2)</f>
        <v>0</v>
      </c>
      <c r="AU100" s="131">
        <f>ROUND(SUM(AU101:AU104),5)</f>
        <v>0</v>
      </c>
      <c r="AV100" s="130">
        <f>ROUND(AZ100*L29,2)</f>
        <v>0</v>
      </c>
      <c r="AW100" s="130">
        <f>ROUND(BA100*L30,2)</f>
        <v>0</v>
      </c>
      <c r="AX100" s="130">
        <f>ROUND(BB100*L29,2)</f>
        <v>0</v>
      </c>
      <c r="AY100" s="130">
        <f>ROUND(BC100*L30,2)</f>
        <v>0</v>
      </c>
      <c r="AZ100" s="130">
        <f>ROUND(SUM(AZ101:AZ104),2)</f>
        <v>0</v>
      </c>
      <c r="BA100" s="130">
        <f>ROUND(SUM(BA101:BA104),2)</f>
        <v>0</v>
      </c>
      <c r="BB100" s="130">
        <f>ROUND(SUM(BB101:BB104),2)</f>
        <v>0</v>
      </c>
      <c r="BC100" s="130">
        <f>ROUND(SUM(BC101:BC104),2)</f>
        <v>0</v>
      </c>
      <c r="BD100" s="132">
        <f>ROUND(SUM(BD101:BD104),2)</f>
        <v>0</v>
      </c>
      <c r="BE100" s="7"/>
      <c r="BS100" s="133" t="s">
        <v>84</v>
      </c>
      <c r="BT100" s="133" t="s">
        <v>92</v>
      </c>
      <c r="BU100" s="133" t="s">
        <v>86</v>
      </c>
      <c r="BV100" s="133" t="s">
        <v>87</v>
      </c>
      <c r="BW100" s="133" t="s">
        <v>111</v>
      </c>
      <c r="BX100" s="133" t="s">
        <v>5</v>
      </c>
      <c r="CL100" s="133" t="s">
        <v>1</v>
      </c>
      <c r="CM100" s="133" t="s">
        <v>94</v>
      </c>
    </row>
    <row r="101" s="4" customFormat="1" ht="16.5" customHeight="1">
      <c r="A101" s="134" t="s">
        <v>95</v>
      </c>
      <c r="B101" s="72"/>
      <c r="C101" s="135"/>
      <c r="D101" s="135"/>
      <c r="E101" s="136" t="s">
        <v>112</v>
      </c>
      <c r="F101" s="136"/>
      <c r="G101" s="136"/>
      <c r="H101" s="136"/>
      <c r="I101" s="136"/>
      <c r="J101" s="135"/>
      <c r="K101" s="136" t="s">
        <v>113</v>
      </c>
      <c r="L101" s="136"/>
      <c r="M101" s="136"/>
      <c r="N101" s="136"/>
      <c r="O101" s="136"/>
      <c r="P101" s="136"/>
      <c r="Q101" s="136"/>
      <c r="R101" s="136"/>
      <c r="S101" s="136"/>
      <c r="T101" s="136"/>
      <c r="U101" s="136"/>
      <c r="V101" s="136"/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7">
        <f>'SO02.1 - Elektrotechnická...'!J32</f>
        <v>0</v>
      </c>
      <c r="AH101" s="135"/>
      <c r="AI101" s="135"/>
      <c r="AJ101" s="135"/>
      <c r="AK101" s="135"/>
      <c r="AL101" s="135"/>
      <c r="AM101" s="135"/>
      <c r="AN101" s="137">
        <f>SUM(AG101,AT101)</f>
        <v>0</v>
      </c>
      <c r="AO101" s="135"/>
      <c r="AP101" s="135"/>
      <c r="AQ101" s="138" t="s">
        <v>98</v>
      </c>
      <c r="AR101" s="74"/>
      <c r="AS101" s="139">
        <v>0</v>
      </c>
      <c r="AT101" s="140">
        <f>ROUND(SUM(AV101:AW101),2)</f>
        <v>0</v>
      </c>
      <c r="AU101" s="141">
        <f>'SO02.1 - Elektrotechnická...'!P122</f>
        <v>0</v>
      </c>
      <c r="AV101" s="140">
        <f>'SO02.1 - Elektrotechnická...'!J35</f>
        <v>0</v>
      </c>
      <c r="AW101" s="140">
        <f>'SO02.1 - Elektrotechnická...'!J36</f>
        <v>0</v>
      </c>
      <c r="AX101" s="140">
        <f>'SO02.1 - Elektrotechnická...'!J37</f>
        <v>0</v>
      </c>
      <c r="AY101" s="140">
        <f>'SO02.1 - Elektrotechnická...'!J38</f>
        <v>0</v>
      </c>
      <c r="AZ101" s="140">
        <f>'SO02.1 - Elektrotechnická...'!F35</f>
        <v>0</v>
      </c>
      <c r="BA101" s="140">
        <f>'SO02.1 - Elektrotechnická...'!F36</f>
        <v>0</v>
      </c>
      <c r="BB101" s="140">
        <f>'SO02.1 - Elektrotechnická...'!F37</f>
        <v>0</v>
      </c>
      <c r="BC101" s="140">
        <f>'SO02.1 - Elektrotechnická...'!F38</f>
        <v>0</v>
      </c>
      <c r="BD101" s="142">
        <f>'SO02.1 - Elektrotechnická...'!F39</f>
        <v>0</v>
      </c>
      <c r="BE101" s="4"/>
      <c r="BT101" s="143" t="s">
        <v>94</v>
      </c>
      <c r="BV101" s="143" t="s">
        <v>87</v>
      </c>
      <c r="BW101" s="143" t="s">
        <v>114</v>
      </c>
      <c r="BX101" s="143" t="s">
        <v>111</v>
      </c>
      <c r="CL101" s="143" t="s">
        <v>1</v>
      </c>
    </row>
    <row r="102" s="4" customFormat="1" ht="16.5" customHeight="1">
      <c r="A102" s="134" t="s">
        <v>95</v>
      </c>
      <c r="B102" s="72"/>
      <c r="C102" s="135"/>
      <c r="D102" s="135"/>
      <c r="E102" s="136" t="s">
        <v>115</v>
      </c>
      <c r="F102" s="136"/>
      <c r="G102" s="136"/>
      <c r="H102" s="136"/>
      <c r="I102" s="136"/>
      <c r="J102" s="135"/>
      <c r="K102" s="136" t="s">
        <v>116</v>
      </c>
      <c r="L102" s="136"/>
      <c r="M102" s="136"/>
      <c r="N102" s="136"/>
      <c r="O102" s="136"/>
      <c r="P102" s="136"/>
      <c r="Q102" s="136"/>
      <c r="R102" s="136"/>
      <c r="S102" s="136"/>
      <c r="T102" s="136"/>
      <c r="U102" s="136"/>
      <c r="V102" s="136"/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7">
        <f>'SO02.2 - Stavební část'!J32</f>
        <v>0</v>
      </c>
      <c r="AH102" s="135"/>
      <c r="AI102" s="135"/>
      <c r="AJ102" s="135"/>
      <c r="AK102" s="135"/>
      <c r="AL102" s="135"/>
      <c r="AM102" s="135"/>
      <c r="AN102" s="137">
        <f>SUM(AG102,AT102)</f>
        <v>0</v>
      </c>
      <c r="AO102" s="135"/>
      <c r="AP102" s="135"/>
      <c r="AQ102" s="138" t="s">
        <v>98</v>
      </c>
      <c r="AR102" s="74"/>
      <c r="AS102" s="139">
        <v>0</v>
      </c>
      <c r="AT102" s="140">
        <f>ROUND(SUM(AV102:AW102),2)</f>
        <v>0</v>
      </c>
      <c r="AU102" s="141">
        <f>'SO02.2 - Stavební část'!P122</f>
        <v>0</v>
      </c>
      <c r="AV102" s="140">
        <f>'SO02.2 - Stavební část'!J35</f>
        <v>0</v>
      </c>
      <c r="AW102" s="140">
        <f>'SO02.2 - Stavební část'!J36</f>
        <v>0</v>
      </c>
      <c r="AX102" s="140">
        <f>'SO02.2 - Stavební část'!J37</f>
        <v>0</v>
      </c>
      <c r="AY102" s="140">
        <f>'SO02.2 - Stavební část'!J38</f>
        <v>0</v>
      </c>
      <c r="AZ102" s="140">
        <f>'SO02.2 - Stavební část'!F35</f>
        <v>0</v>
      </c>
      <c r="BA102" s="140">
        <f>'SO02.2 - Stavební část'!F36</f>
        <v>0</v>
      </c>
      <c r="BB102" s="140">
        <f>'SO02.2 - Stavební část'!F37</f>
        <v>0</v>
      </c>
      <c r="BC102" s="140">
        <f>'SO02.2 - Stavební část'!F38</f>
        <v>0</v>
      </c>
      <c r="BD102" s="142">
        <f>'SO02.2 - Stavební část'!F39</f>
        <v>0</v>
      </c>
      <c r="BE102" s="4"/>
      <c r="BT102" s="143" t="s">
        <v>94</v>
      </c>
      <c r="BV102" s="143" t="s">
        <v>87</v>
      </c>
      <c r="BW102" s="143" t="s">
        <v>117</v>
      </c>
      <c r="BX102" s="143" t="s">
        <v>111</v>
      </c>
      <c r="CL102" s="143" t="s">
        <v>1</v>
      </c>
    </row>
    <row r="103" s="4" customFormat="1" ht="16.5" customHeight="1">
      <c r="A103" s="134" t="s">
        <v>95</v>
      </c>
      <c r="B103" s="72"/>
      <c r="C103" s="135"/>
      <c r="D103" s="135"/>
      <c r="E103" s="136" t="s">
        <v>118</v>
      </c>
      <c r="F103" s="136"/>
      <c r="G103" s="136"/>
      <c r="H103" s="136"/>
      <c r="I103" s="136"/>
      <c r="J103" s="135"/>
      <c r="K103" s="136" t="s">
        <v>119</v>
      </c>
      <c r="L103" s="136"/>
      <c r="M103" s="136"/>
      <c r="N103" s="136"/>
      <c r="O103" s="136"/>
      <c r="P103" s="136"/>
      <c r="Q103" s="136"/>
      <c r="R103" s="136"/>
      <c r="S103" s="136"/>
      <c r="T103" s="136"/>
      <c r="U103" s="136"/>
      <c r="V103" s="136"/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7">
        <f>'VRN2 - Vedlejší rozpočtov...'!J32</f>
        <v>0</v>
      </c>
      <c r="AH103" s="135"/>
      <c r="AI103" s="135"/>
      <c r="AJ103" s="135"/>
      <c r="AK103" s="135"/>
      <c r="AL103" s="135"/>
      <c r="AM103" s="135"/>
      <c r="AN103" s="137">
        <f>SUM(AG103,AT103)</f>
        <v>0</v>
      </c>
      <c r="AO103" s="135"/>
      <c r="AP103" s="135"/>
      <c r="AQ103" s="138" t="s">
        <v>98</v>
      </c>
      <c r="AR103" s="74"/>
      <c r="AS103" s="139">
        <v>0</v>
      </c>
      <c r="AT103" s="140">
        <f>ROUND(SUM(AV103:AW103),2)</f>
        <v>0</v>
      </c>
      <c r="AU103" s="141">
        <f>'VRN2 - Vedlejší rozpočtov...'!P124</f>
        <v>0</v>
      </c>
      <c r="AV103" s="140">
        <f>'VRN2 - Vedlejší rozpočtov...'!J35</f>
        <v>0</v>
      </c>
      <c r="AW103" s="140">
        <f>'VRN2 - Vedlejší rozpočtov...'!J36</f>
        <v>0</v>
      </c>
      <c r="AX103" s="140">
        <f>'VRN2 - Vedlejší rozpočtov...'!J37</f>
        <v>0</v>
      </c>
      <c r="AY103" s="140">
        <f>'VRN2 - Vedlejší rozpočtov...'!J38</f>
        <v>0</v>
      </c>
      <c r="AZ103" s="140">
        <f>'VRN2 - Vedlejší rozpočtov...'!F35</f>
        <v>0</v>
      </c>
      <c r="BA103" s="140">
        <f>'VRN2 - Vedlejší rozpočtov...'!F36</f>
        <v>0</v>
      </c>
      <c r="BB103" s="140">
        <f>'VRN2 - Vedlejší rozpočtov...'!F37</f>
        <v>0</v>
      </c>
      <c r="BC103" s="140">
        <f>'VRN2 - Vedlejší rozpočtov...'!F38</f>
        <v>0</v>
      </c>
      <c r="BD103" s="142">
        <f>'VRN2 - Vedlejší rozpočtov...'!F39</f>
        <v>0</v>
      </c>
      <c r="BE103" s="4"/>
      <c r="BT103" s="143" t="s">
        <v>94</v>
      </c>
      <c r="BV103" s="143" t="s">
        <v>87</v>
      </c>
      <c r="BW103" s="143" t="s">
        <v>120</v>
      </c>
      <c r="BX103" s="143" t="s">
        <v>111</v>
      </c>
      <c r="CL103" s="143" t="s">
        <v>1</v>
      </c>
    </row>
    <row r="104" s="4" customFormat="1" ht="16.5" customHeight="1">
      <c r="A104" s="134" t="s">
        <v>95</v>
      </c>
      <c r="B104" s="72"/>
      <c r="C104" s="135"/>
      <c r="D104" s="135"/>
      <c r="E104" s="136" t="s">
        <v>121</v>
      </c>
      <c r="F104" s="136"/>
      <c r="G104" s="136"/>
      <c r="H104" s="136"/>
      <c r="I104" s="136"/>
      <c r="J104" s="135"/>
      <c r="K104" s="136" t="s">
        <v>122</v>
      </c>
      <c r="L104" s="136"/>
      <c r="M104" s="136"/>
      <c r="N104" s="136"/>
      <c r="O104" s="136"/>
      <c r="P104" s="136"/>
      <c r="Q104" s="136"/>
      <c r="R104" s="136"/>
      <c r="S104" s="136"/>
      <c r="T104" s="136"/>
      <c r="U104" s="136"/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7">
        <f>'ON2 - Ostatní náklady - SO02'!J32</f>
        <v>0</v>
      </c>
      <c r="AH104" s="135"/>
      <c r="AI104" s="135"/>
      <c r="AJ104" s="135"/>
      <c r="AK104" s="135"/>
      <c r="AL104" s="135"/>
      <c r="AM104" s="135"/>
      <c r="AN104" s="137">
        <f>SUM(AG104,AT104)</f>
        <v>0</v>
      </c>
      <c r="AO104" s="135"/>
      <c r="AP104" s="135"/>
      <c r="AQ104" s="138" t="s">
        <v>98</v>
      </c>
      <c r="AR104" s="74"/>
      <c r="AS104" s="144">
        <v>0</v>
      </c>
      <c r="AT104" s="145">
        <f>ROUND(SUM(AV104:AW104),2)</f>
        <v>0</v>
      </c>
      <c r="AU104" s="146">
        <f>'ON2 - Ostatní náklady - SO02'!P122</f>
        <v>0</v>
      </c>
      <c r="AV104" s="145">
        <f>'ON2 - Ostatní náklady - SO02'!J35</f>
        <v>0</v>
      </c>
      <c r="AW104" s="145">
        <f>'ON2 - Ostatní náklady - SO02'!J36</f>
        <v>0</v>
      </c>
      <c r="AX104" s="145">
        <f>'ON2 - Ostatní náklady - SO02'!J37</f>
        <v>0</v>
      </c>
      <c r="AY104" s="145">
        <f>'ON2 - Ostatní náklady - SO02'!J38</f>
        <v>0</v>
      </c>
      <c r="AZ104" s="145">
        <f>'ON2 - Ostatní náklady - SO02'!F35</f>
        <v>0</v>
      </c>
      <c r="BA104" s="145">
        <f>'ON2 - Ostatní náklady - SO02'!F36</f>
        <v>0</v>
      </c>
      <c r="BB104" s="145">
        <f>'ON2 - Ostatní náklady - SO02'!F37</f>
        <v>0</v>
      </c>
      <c r="BC104" s="145">
        <f>'ON2 - Ostatní náklady - SO02'!F38</f>
        <v>0</v>
      </c>
      <c r="BD104" s="147">
        <f>'ON2 - Ostatní náklady - SO02'!F39</f>
        <v>0</v>
      </c>
      <c r="BE104" s="4"/>
      <c r="BT104" s="143" t="s">
        <v>94</v>
      </c>
      <c r="BV104" s="143" t="s">
        <v>87</v>
      </c>
      <c r="BW104" s="143" t="s">
        <v>123</v>
      </c>
      <c r="BX104" s="143" t="s">
        <v>111</v>
      </c>
      <c r="CL104" s="143" t="s">
        <v>1</v>
      </c>
    </row>
    <row r="105" s="2" customFormat="1" ht="30" customHeight="1">
      <c r="A105" s="40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6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</row>
    <row r="106" s="2" customFormat="1" ht="6.96" customHeight="1">
      <c r="A106" s="40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69"/>
      <c r="AL106" s="69"/>
      <c r="AM106" s="69"/>
      <c r="AN106" s="69"/>
      <c r="AO106" s="69"/>
      <c r="AP106" s="69"/>
      <c r="AQ106" s="69"/>
      <c r="AR106" s="46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</row>
  </sheetData>
  <sheetProtection sheet="1" formatColumns="0" formatRows="0" objects="1" scenarios="1" spinCount="100000" saltValue="C5OPydS2UorAOq+cgWOaCrX69ny75AJOGBTOgbGzQgSJnw19wJ15azkJLHJsCWyiwMezo2OWDrrMrwwQ8zHlew==" hashValue="Np5XAXAUMmFoQlMfmS1r6xUNOc2DyttZaxF8q34wz6DvH4QZv6im5ttsneP6SSwmPaPlJ/Do/0MbXdqFNLHntg==" algorithmName="SHA-512" password="CF7A"/>
  <mergeCells count="78">
    <mergeCell ref="C92:G92"/>
    <mergeCell ref="D95:H95"/>
    <mergeCell ref="D100:H100"/>
    <mergeCell ref="E98:I98"/>
    <mergeCell ref="E96:I96"/>
    <mergeCell ref="E99:I99"/>
    <mergeCell ref="E101:I101"/>
    <mergeCell ref="E97:I97"/>
    <mergeCell ref="E102:I102"/>
    <mergeCell ref="E103:I103"/>
    <mergeCell ref="E104:I104"/>
    <mergeCell ref="I92:AF92"/>
    <mergeCell ref="J95:AF95"/>
    <mergeCell ref="J100:AF100"/>
    <mergeCell ref="K101:AF101"/>
    <mergeCell ref="K97:AF97"/>
    <mergeCell ref="K102:AF102"/>
    <mergeCell ref="K103:AF103"/>
    <mergeCell ref="K99:AF99"/>
    <mergeCell ref="K104:AF104"/>
    <mergeCell ref="K96:AF96"/>
    <mergeCell ref="K98:AF98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4:AM104"/>
    <mergeCell ref="AG97:AM97"/>
    <mergeCell ref="AG92:AM92"/>
    <mergeCell ref="AG98:AM98"/>
    <mergeCell ref="AG96:AM96"/>
    <mergeCell ref="AG95:AM95"/>
    <mergeCell ref="AG99:AM99"/>
    <mergeCell ref="AG102:AM102"/>
    <mergeCell ref="AG103:AM103"/>
    <mergeCell ref="AG100:AM100"/>
    <mergeCell ref="AG101:AM101"/>
    <mergeCell ref="AM89:AP89"/>
    <mergeCell ref="AM90:AP90"/>
    <mergeCell ref="AM87:AN87"/>
    <mergeCell ref="AN102:AP102"/>
    <mergeCell ref="AN104:AP104"/>
    <mergeCell ref="AN103:AP103"/>
    <mergeCell ref="AN101:AP101"/>
    <mergeCell ref="AN97:AP97"/>
    <mergeCell ref="AN95:AP95"/>
    <mergeCell ref="AN100:AP100"/>
    <mergeCell ref="AN99:AP99"/>
    <mergeCell ref="AN96:AP96"/>
    <mergeCell ref="AN92:AP92"/>
    <mergeCell ref="AN98:AP98"/>
    <mergeCell ref="AS89:AT91"/>
    <mergeCell ref="AN94:AP94"/>
  </mergeCells>
  <hyperlinks>
    <hyperlink ref="A96" location="'SO01.1 - Sanace a stavebn...'!C2" display="/"/>
    <hyperlink ref="A97" location="'SO01.2 - Úprava potrubníc...'!C2" display="/"/>
    <hyperlink ref="A98" location="'VRN1 - Vedlejší rozpočtov...'!C2" display="/"/>
    <hyperlink ref="A99" location="'ON1 - Ostatní náklady - SO01'!C2" display="/"/>
    <hyperlink ref="A101" location="'SO02.1 - Elektrotechnická...'!C2" display="/"/>
    <hyperlink ref="A102" location="'SO02.2 - Stavební část'!C2" display="/"/>
    <hyperlink ref="A103" location="'VRN2 - Vedlejší rozpočtov...'!C2" display="/"/>
    <hyperlink ref="A104" location="'ON2 - Ostatní náklady - SO0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9"/>
      <c r="C3" s="150"/>
      <c r="D3" s="150"/>
      <c r="E3" s="150"/>
      <c r="F3" s="150"/>
      <c r="G3" s="150"/>
      <c r="H3" s="21"/>
    </row>
    <row r="4" s="1" customFormat="1" ht="24.96" customHeight="1">
      <c r="B4" s="21"/>
      <c r="C4" s="151" t="s">
        <v>3078</v>
      </c>
      <c r="H4" s="21"/>
    </row>
    <row r="5" s="1" customFormat="1" ht="12" customHeight="1">
      <c r="B5" s="21"/>
      <c r="C5" s="301" t="s">
        <v>13</v>
      </c>
      <c r="D5" s="159" t="s">
        <v>14</v>
      </c>
      <c r="E5" s="1"/>
      <c r="F5" s="1"/>
      <c r="H5" s="21"/>
    </row>
    <row r="6" s="1" customFormat="1" ht="36.96" customHeight="1">
      <c r="B6" s="21"/>
      <c r="C6" s="302" t="s">
        <v>16</v>
      </c>
      <c r="D6" s="303" t="s">
        <v>17</v>
      </c>
      <c r="E6" s="1"/>
      <c r="F6" s="1"/>
      <c r="H6" s="21"/>
    </row>
    <row r="7" s="1" customFormat="1" ht="16.5" customHeight="1">
      <c r="B7" s="21"/>
      <c r="C7" s="153" t="s">
        <v>22</v>
      </c>
      <c r="D7" s="156" t="str">
        <f>'Rekapitulace stavby'!AN8</f>
        <v>30. 11. 2023</v>
      </c>
      <c r="H7" s="21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202"/>
      <c r="B9" s="304"/>
      <c r="C9" s="305" t="s">
        <v>66</v>
      </c>
      <c r="D9" s="306" t="s">
        <v>67</v>
      </c>
      <c r="E9" s="306" t="s">
        <v>181</v>
      </c>
      <c r="F9" s="307" t="s">
        <v>3079</v>
      </c>
      <c r="G9" s="202"/>
      <c r="H9" s="304"/>
    </row>
    <row r="10" s="2" customFormat="1" ht="26.4" customHeight="1">
      <c r="A10" s="40"/>
      <c r="B10" s="46"/>
      <c r="C10" s="308" t="s">
        <v>3080</v>
      </c>
      <c r="D10" s="308" t="s">
        <v>97</v>
      </c>
      <c r="E10" s="40"/>
      <c r="F10" s="40"/>
      <c r="G10" s="40"/>
      <c r="H10" s="46"/>
    </row>
    <row r="11" s="2" customFormat="1" ht="16.8" customHeight="1">
      <c r="A11" s="40"/>
      <c r="B11" s="46"/>
      <c r="C11" s="309" t="s">
        <v>124</v>
      </c>
      <c r="D11" s="310" t="s">
        <v>125</v>
      </c>
      <c r="E11" s="311" t="s">
        <v>126</v>
      </c>
      <c r="F11" s="312">
        <v>39.192</v>
      </c>
      <c r="G11" s="40"/>
      <c r="H11" s="46"/>
    </row>
    <row r="12" s="2" customFormat="1" ht="16.8" customHeight="1">
      <c r="A12" s="40"/>
      <c r="B12" s="46"/>
      <c r="C12" s="313" t="s">
        <v>1</v>
      </c>
      <c r="D12" s="313" t="s">
        <v>264</v>
      </c>
      <c r="E12" s="18" t="s">
        <v>1</v>
      </c>
      <c r="F12" s="314">
        <v>0</v>
      </c>
      <c r="G12" s="40"/>
      <c r="H12" s="46"/>
    </row>
    <row r="13" s="2" customFormat="1" ht="16.8" customHeight="1">
      <c r="A13" s="40"/>
      <c r="B13" s="46"/>
      <c r="C13" s="313" t="s">
        <v>1</v>
      </c>
      <c r="D13" s="313" t="s">
        <v>125</v>
      </c>
      <c r="E13" s="18" t="s">
        <v>1</v>
      </c>
      <c r="F13" s="314">
        <v>0</v>
      </c>
      <c r="G13" s="40"/>
      <c r="H13" s="46"/>
    </row>
    <row r="14" s="2" customFormat="1" ht="16.8" customHeight="1">
      <c r="A14" s="40"/>
      <c r="B14" s="46"/>
      <c r="C14" s="313" t="s">
        <v>124</v>
      </c>
      <c r="D14" s="313" t="s">
        <v>265</v>
      </c>
      <c r="E14" s="18" t="s">
        <v>1</v>
      </c>
      <c r="F14" s="314">
        <v>39.192</v>
      </c>
      <c r="G14" s="40"/>
      <c r="H14" s="46"/>
    </row>
    <row r="15" s="2" customFormat="1" ht="16.8" customHeight="1">
      <c r="A15" s="40"/>
      <c r="B15" s="46"/>
      <c r="C15" s="315" t="s">
        <v>3081</v>
      </c>
      <c r="D15" s="40"/>
      <c r="E15" s="40"/>
      <c r="F15" s="40"/>
      <c r="G15" s="40"/>
      <c r="H15" s="46"/>
    </row>
    <row r="16" s="2" customFormat="1">
      <c r="A16" s="40"/>
      <c r="B16" s="46"/>
      <c r="C16" s="313" t="s">
        <v>261</v>
      </c>
      <c r="D16" s="313" t="s">
        <v>262</v>
      </c>
      <c r="E16" s="18" t="s">
        <v>126</v>
      </c>
      <c r="F16" s="314">
        <v>39.192</v>
      </c>
      <c r="G16" s="40"/>
      <c r="H16" s="46"/>
    </row>
    <row r="17" s="2" customFormat="1" ht="16.8" customHeight="1">
      <c r="A17" s="40"/>
      <c r="B17" s="46"/>
      <c r="C17" s="313" t="s">
        <v>267</v>
      </c>
      <c r="D17" s="313" t="s">
        <v>268</v>
      </c>
      <c r="E17" s="18" t="s">
        <v>126</v>
      </c>
      <c r="F17" s="314">
        <v>39.192</v>
      </c>
      <c r="G17" s="40"/>
      <c r="H17" s="46"/>
    </row>
    <row r="18" s="2" customFormat="1">
      <c r="A18" s="40"/>
      <c r="B18" s="46"/>
      <c r="C18" s="313" t="s">
        <v>271</v>
      </c>
      <c r="D18" s="313" t="s">
        <v>272</v>
      </c>
      <c r="E18" s="18" t="s">
        <v>126</v>
      </c>
      <c r="F18" s="314">
        <v>11.757999999999999</v>
      </c>
      <c r="G18" s="40"/>
      <c r="H18" s="46"/>
    </row>
    <row r="19" s="2" customFormat="1" ht="16.8" customHeight="1">
      <c r="A19" s="40"/>
      <c r="B19" s="46"/>
      <c r="C19" s="309" t="s">
        <v>158</v>
      </c>
      <c r="D19" s="310" t="s">
        <v>159</v>
      </c>
      <c r="E19" s="311" t="s">
        <v>160</v>
      </c>
      <c r="F19" s="312">
        <v>8.4000000000000004</v>
      </c>
      <c r="G19" s="40"/>
      <c r="H19" s="46"/>
    </row>
    <row r="20" s="2" customFormat="1" ht="16.8" customHeight="1">
      <c r="A20" s="40"/>
      <c r="B20" s="46"/>
      <c r="C20" s="313" t="s">
        <v>1</v>
      </c>
      <c r="D20" s="313" t="s">
        <v>429</v>
      </c>
      <c r="E20" s="18" t="s">
        <v>1</v>
      </c>
      <c r="F20" s="314">
        <v>0</v>
      </c>
      <c r="G20" s="40"/>
      <c r="H20" s="46"/>
    </row>
    <row r="21" s="2" customFormat="1" ht="16.8" customHeight="1">
      <c r="A21" s="40"/>
      <c r="B21" s="46"/>
      <c r="C21" s="313" t="s">
        <v>158</v>
      </c>
      <c r="D21" s="313" t="s">
        <v>430</v>
      </c>
      <c r="E21" s="18" t="s">
        <v>1</v>
      </c>
      <c r="F21" s="314">
        <v>8.4000000000000004</v>
      </c>
      <c r="G21" s="40"/>
      <c r="H21" s="46"/>
    </row>
    <row r="22" s="2" customFormat="1" ht="16.8" customHeight="1">
      <c r="A22" s="40"/>
      <c r="B22" s="46"/>
      <c r="C22" s="315" t="s">
        <v>3081</v>
      </c>
      <c r="D22" s="40"/>
      <c r="E22" s="40"/>
      <c r="F22" s="40"/>
      <c r="G22" s="40"/>
      <c r="H22" s="46"/>
    </row>
    <row r="23" s="2" customFormat="1" ht="16.8" customHeight="1">
      <c r="A23" s="40"/>
      <c r="B23" s="46"/>
      <c r="C23" s="313" t="s">
        <v>426</v>
      </c>
      <c r="D23" s="313" t="s">
        <v>427</v>
      </c>
      <c r="E23" s="18" t="s">
        <v>160</v>
      </c>
      <c r="F23" s="314">
        <v>8.4000000000000004</v>
      </c>
      <c r="G23" s="40"/>
      <c r="H23" s="46"/>
    </row>
    <row r="24" s="2" customFormat="1" ht="16.8" customHeight="1">
      <c r="A24" s="40"/>
      <c r="B24" s="46"/>
      <c r="C24" s="313" t="s">
        <v>432</v>
      </c>
      <c r="D24" s="313" t="s">
        <v>433</v>
      </c>
      <c r="E24" s="18" t="s">
        <v>160</v>
      </c>
      <c r="F24" s="314">
        <v>8.4000000000000004</v>
      </c>
      <c r="G24" s="40"/>
      <c r="H24" s="46"/>
    </row>
    <row r="25" s="2" customFormat="1" ht="16.8" customHeight="1">
      <c r="A25" s="40"/>
      <c r="B25" s="46"/>
      <c r="C25" s="313" t="s">
        <v>436</v>
      </c>
      <c r="D25" s="313" t="s">
        <v>437</v>
      </c>
      <c r="E25" s="18" t="s">
        <v>160</v>
      </c>
      <c r="F25" s="314">
        <v>8.4000000000000004</v>
      </c>
      <c r="G25" s="40"/>
      <c r="H25" s="46"/>
    </row>
    <row r="26" s="2" customFormat="1" ht="16.8" customHeight="1">
      <c r="A26" s="40"/>
      <c r="B26" s="46"/>
      <c r="C26" s="309" t="s">
        <v>288</v>
      </c>
      <c r="D26" s="310" t="s">
        <v>3082</v>
      </c>
      <c r="E26" s="311" t="s">
        <v>130</v>
      </c>
      <c r="F26" s="312">
        <v>5.2999999999999998</v>
      </c>
      <c r="G26" s="40"/>
      <c r="H26" s="46"/>
    </row>
    <row r="27" s="2" customFormat="1" ht="16.8" customHeight="1">
      <c r="A27" s="40"/>
      <c r="B27" s="46"/>
      <c r="C27" s="313" t="s">
        <v>1</v>
      </c>
      <c r="D27" s="313" t="s">
        <v>286</v>
      </c>
      <c r="E27" s="18" t="s">
        <v>1</v>
      </c>
      <c r="F27" s="314">
        <v>0</v>
      </c>
      <c r="G27" s="40"/>
      <c r="H27" s="46"/>
    </row>
    <row r="28" s="2" customFormat="1">
      <c r="A28" s="40"/>
      <c r="B28" s="46"/>
      <c r="C28" s="313" t="s">
        <v>1</v>
      </c>
      <c r="D28" s="313" t="s">
        <v>287</v>
      </c>
      <c r="E28" s="18" t="s">
        <v>1</v>
      </c>
      <c r="F28" s="314">
        <v>0</v>
      </c>
      <c r="G28" s="40"/>
      <c r="H28" s="46"/>
    </row>
    <row r="29" s="2" customFormat="1" ht="16.8" customHeight="1">
      <c r="A29" s="40"/>
      <c r="B29" s="46"/>
      <c r="C29" s="313" t="s">
        <v>288</v>
      </c>
      <c r="D29" s="313" t="s">
        <v>289</v>
      </c>
      <c r="E29" s="18" t="s">
        <v>1</v>
      </c>
      <c r="F29" s="314">
        <v>5.2999999999999998</v>
      </c>
      <c r="G29" s="40"/>
      <c r="H29" s="46"/>
    </row>
    <row r="30" s="2" customFormat="1" ht="16.8" customHeight="1">
      <c r="A30" s="40"/>
      <c r="B30" s="46"/>
      <c r="C30" s="309" t="s">
        <v>142</v>
      </c>
      <c r="D30" s="310" t="s">
        <v>143</v>
      </c>
      <c r="E30" s="311" t="s">
        <v>126</v>
      </c>
      <c r="F30" s="312">
        <v>23.725999999999999</v>
      </c>
      <c r="G30" s="40"/>
      <c r="H30" s="46"/>
    </row>
    <row r="31" s="2" customFormat="1" ht="16.8" customHeight="1">
      <c r="A31" s="40"/>
      <c r="B31" s="46"/>
      <c r="C31" s="315" t="s">
        <v>3081</v>
      </c>
      <c r="D31" s="40"/>
      <c r="E31" s="40"/>
      <c r="F31" s="40"/>
      <c r="G31" s="40"/>
      <c r="H31" s="46"/>
    </row>
    <row r="32" s="2" customFormat="1">
      <c r="A32" s="40"/>
      <c r="B32" s="46"/>
      <c r="C32" s="313" t="s">
        <v>530</v>
      </c>
      <c r="D32" s="313" t="s">
        <v>531</v>
      </c>
      <c r="E32" s="18" t="s">
        <v>126</v>
      </c>
      <c r="F32" s="314">
        <v>23.725999999999999</v>
      </c>
      <c r="G32" s="40"/>
      <c r="H32" s="46"/>
    </row>
    <row r="33" s="2" customFormat="1" ht="16.8" customHeight="1">
      <c r="A33" s="40"/>
      <c r="B33" s="46"/>
      <c r="C33" s="313" t="s">
        <v>536</v>
      </c>
      <c r="D33" s="313" t="s">
        <v>537</v>
      </c>
      <c r="E33" s="18" t="s">
        <v>126</v>
      </c>
      <c r="F33" s="314">
        <v>23.725999999999999</v>
      </c>
      <c r="G33" s="40"/>
      <c r="H33" s="46"/>
    </row>
    <row r="34" s="2" customFormat="1" ht="16.8" customHeight="1">
      <c r="A34" s="40"/>
      <c r="B34" s="46"/>
      <c r="C34" s="313" t="s">
        <v>541</v>
      </c>
      <c r="D34" s="313" t="s">
        <v>542</v>
      </c>
      <c r="E34" s="18" t="s">
        <v>126</v>
      </c>
      <c r="F34" s="314">
        <v>23.725999999999999</v>
      </c>
      <c r="G34" s="40"/>
      <c r="H34" s="46"/>
    </row>
    <row r="35" s="2" customFormat="1">
      <c r="A35" s="40"/>
      <c r="B35" s="46"/>
      <c r="C35" s="309" t="s">
        <v>133</v>
      </c>
      <c r="D35" s="310" t="s">
        <v>134</v>
      </c>
      <c r="E35" s="311" t="s">
        <v>130</v>
      </c>
      <c r="F35" s="312">
        <v>468.19999999999999</v>
      </c>
      <c r="G35" s="40"/>
      <c r="H35" s="46"/>
    </row>
    <row r="36" s="2" customFormat="1" ht="16.8" customHeight="1">
      <c r="A36" s="40"/>
      <c r="B36" s="46"/>
      <c r="C36" s="313" t="s">
        <v>1</v>
      </c>
      <c r="D36" s="313" t="s">
        <v>329</v>
      </c>
      <c r="E36" s="18" t="s">
        <v>1</v>
      </c>
      <c r="F36" s="314">
        <v>0</v>
      </c>
      <c r="G36" s="40"/>
      <c r="H36" s="46"/>
    </row>
    <row r="37" s="2" customFormat="1" ht="16.8" customHeight="1">
      <c r="A37" s="40"/>
      <c r="B37" s="46"/>
      <c r="C37" s="313" t="s">
        <v>1</v>
      </c>
      <c r="D37" s="313" t="s">
        <v>330</v>
      </c>
      <c r="E37" s="18" t="s">
        <v>1</v>
      </c>
      <c r="F37" s="314">
        <v>0</v>
      </c>
      <c r="G37" s="40"/>
      <c r="H37" s="46"/>
    </row>
    <row r="38" s="2" customFormat="1" ht="16.8" customHeight="1">
      <c r="A38" s="40"/>
      <c r="B38" s="46"/>
      <c r="C38" s="313" t="s">
        <v>1</v>
      </c>
      <c r="D38" s="313" t="s">
        <v>331</v>
      </c>
      <c r="E38" s="18" t="s">
        <v>1</v>
      </c>
      <c r="F38" s="314">
        <v>0</v>
      </c>
      <c r="G38" s="40"/>
      <c r="H38" s="46"/>
    </row>
    <row r="39" s="2" customFormat="1" ht="16.8" customHeight="1">
      <c r="A39" s="40"/>
      <c r="B39" s="46"/>
      <c r="C39" s="313" t="s">
        <v>1</v>
      </c>
      <c r="D39" s="313" t="s">
        <v>332</v>
      </c>
      <c r="E39" s="18" t="s">
        <v>1</v>
      </c>
      <c r="F39" s="314">
        <v>0</v>
      </c>
      <c r="G39" s="40"/>
      <c r="H39" s="46"/>
    </row>
    <row r="40" s="2" customFormat="1" ht="16.8" customHeight="1">
      <c r="A40" s="40"/>
      <c r="B40" s="46"/>
      <c r="C40" s="313" t="s">
        <v>1</v>
      </c>
      <c r="D40" s="313" t="s">
        <v>333</v>
      </c>
      <c r="E40" s="18" t="s">
        <v>1</v>
      </c>
      <c r="F40" s="314">
        <v>0</v>
      </c>
      <c r="G40" s="40"/>
      <c r="H40" s="46"/>
    </row>
    <row r="41" s="2" customFormat="1" ht="16.8" customHeight="1">
      <c r="A41" s="40"/>
      <c r="B41" s="46"/>
      <c r="C41" s="313" t="s">
        <v>133</v>
      </c>
      <c r="D41" s="313" t="s">
        <v>334</v>
      </c>
      <c r="E41" s="18" t="s">
        <v>1</v>
      </c>
      <c r="F41" s="314">
        <v>468.19999999999999</v>
      </c>
      <c r="G41" s="40"/>
      <c r="H41" s="46"/>
    </row>
    <row r="42" s="2" customFormat="1" ht="16.8" customHeight="1">
      <c r="A42" s="40"/>
      <c r="B42" s="46"/>
      <c r="C42" s="315" t="s">
        <v>3081</v>
      </c>
      <c r="D42" s="40"/>
      <c r="E42" s="40"/>
      <c r="F42" s="40"/>
      <c r="G42" s="40"/>
      <c r="H42" s="46"/>
    </row>
    <row r="43" s="2" customFormat="1" ht="16.8" customHeight="1">
      <c r="A43" s="40"/>
      <c r="B43" s="46"/>
      <c r="C43" s="313" t="s">
        <v>319</v>
      </c>
      <c r="D43" s="313" t="s">
        <v>320</v>
      </c>
      <c r="E43" s="18" t="s">
        <v>130</v>
      </c>
      <c r="F43" s="314">
        <v>853.27599999999995</v>
      </c>
      <c r="G43" s="40"/>
      <c r="H43" s="46"/>
    </row>
    <row r="44" s="2" customFormat="1" ht="16.8" customHeight="1">
      <c r="A44" s="40"/>
      <c r="B44" s="46"/>
      <c r="C44" s="313" t="s">
        <v>411</v>
      </c>
      <c r="D44" s="313" t="s">
        <v>412</v>
      </c>
      <c r="E44" s="18" t="s">
        <v>130</v>
      </c>
      <c r="F44" s="314">
        <v>118.422</v>
      </c>
      <c r="G44" s="40"/>
      <c r="H44" s="46"/>
    </row>
    <row r="45" s="2" customFormat="1" ht="16.8" customHeight="1">
      <c r="A45" s="40"/>
      <c r="B45" s="46"/>
      <c r="C45" s="313" t="s">
        <v>416</v>
      </c>
      <c r="D45" s="313" t="s">
        <v>417</v>
      </c>
      <c r="E45" s="18" t="s">
        <v>130</v>
      </c>
      <c r="F45" s="314">
        <v>118.422</v>
      </c>
      <c r="G45" s="40"/>
      <c r="H45" s="46"/>
    </row>
    <row r="46" s="2" customFormat="1" ht="16.8" customHeight="1">
      <c r="A46" s="40"/>
      <c r="B46" s="46"/>
      <c r="C46" s="313" t="s">
        <v>339</v>
      </c>
      <c r="D46" s="313" t="s">
        <v>340</v>
      </c>
      <c r="E46" s="18" t="s">
        <v>130</v>
      </c>
      <c r="F46" s="314">
        <v>49.006</v>
      </c>
      <c r="G46" s="40"/>
      <c r="H46" s="46"/>
    </row>
    <row r="47" s="2" customFormat="1" ht="16.8" customHeight="1">
      <c r="A47" s="40"/>
      <c r="B47" s="46"/>
      <c r="C47" s="313" t="s">
        <v>400</v>
      </c>
      <c r="D47" s="313" t="s">
        <v>401</v>
      </c>
      <c r="E47" s="18" t="s">
        <v>130</v>
      </c>
      <c r="F47" s="314">
        <v>141.356</v>
      </c>
      <c r="G47" s="40"/>
      <c r="H47" s="46"/>
    </row>
    <row r="48" s="2" customFormat="1" ht="16.8" customHeight="1">
      <c r="A48" s="40"/>
      <c r="B48" s="46"/>
      <c r="C48" s="313" t="s">
        <v>363</v>
      </c>
      <c r="D48" s="313" t="s">
        <v>364</v>
      </c>
      <c r="E48" s="18" t="s">
        <v>130</v>
      </c>
      <c r="F48" s="314">
        <v>24.503</v>
      </c>
      <c r="G48" s="40"/>
      <c r="H48" s="46"/>
    </row>
    <row r="49" s="2" customFormat="1" ht="16.8" customHeight="1">
      <c r="A49" s="40"/>
      <c r="B49" s="46"/>
      <c r="C49" s="313" t="s">
        <v>384</v>
      </c>
      <c r="D49" s="313" t="s">
        <v>385</v>
      </c>
      <c r="E49" s="18" t="s">
        <v>130</v>
      </c>
      <c r="F49" s="314">
        <v>75.852999999999994</v>
      </c>
      <c r="G49" s="40"/>
      <c r="H49" s="46"/>
    </row>
    <row r="50" s="2" customFormat="1" ht="16.8" customHeight="1">
      <c r="A50" s="40"/>
      <c r="B50" s="46"/>
      <c r="C50" s="313" t="s">
        <v>388</v>
      </c>
      <c r="D50" s="313" t="s">
        <v>389</v>
      </c>
      <c r="E50" s="18" t="s">
        <v>130</v>
      </c>
      <c r="F50" s="314">
        <v>490.05500000000001</v>
      </c>
      <c r="G50" s="40"/>
      <c r="H50" s="46"/>
    </row>
    <row r="51" s="2" customFormat="1" ht="16.8" customHeight="1">
      <c r="A51" s="40"/>
      <c r="B51" s="46"/>
      <c r="C51" s="313" t="s">
        <v>396</v>
      </c>
      <c r="D51" s="313" t="s">
        <v>397</v>
      </c>
      <c r="E51" s="18" t="s">
        <v>130</v>
      </c>
      <c r="F51" s="314">
        <v>853.27599999999995</v>
      </c>
      <c r="G51" s="40"/>
      <c r="H51" s="46"/>
    </row>
    <row r="52" s="2" customFormat="1" ht="16.8" customHeight="1">
      <c r="A52" s="40"/>
      <c r="B52" s="46"/>
      <c r="C52" s="313" t="s">
        <v>446</v>
      </c>
      <c r="D52" s="313" t="s">
        <v>447</v>
      </c>
      <c r="E52" s="18" t="s">
        <v>130</v>
      </c>
      <c r="F52" s="314">
        <v>490.05500000000001</v>
      </c>
      <c r="G52" s="40"/>
      <c r="H52" s="46"/>
    </row>
    <row r="53" s="2" customFormat="1" ht="16.8" customHeight="1">
      <c r="A53" s="40"/>
      <c r="B53" s="46"/>
      <c r="C53" s="313" t="s">
        <v>480</v>
      </c>
      <c r="D53" s="313" t="s">
        <v>481</v>
      </c>
      <c r="E53" s="18" t="s">
        <v>130</v>
      </c>
      <c r="F53" s="314">
        <v>490.05500000000001</v>
      </c>
      <c r="G53" s="40"/>
      <c r="H53" s="46"/>
    </row>
    <row r="54" s="2" customFormat="1" ht="16.8" customHeight="1">
      <c r="A54" s="40"/>
      <c r="B54" s="46"/>
      <c r="C54" s="313" t="s">
        <v>420</v>
      </c>
      <c r="D54" s="313" t="s">
        <v>421</v>
      </c>
      <c r="E54" s="18" t="s">
        <v>130</v>
      </c>
      <c r="F54" s="314">
        <v>236.845</v>
      </c>
      <c r="G54" s="40"/>
      <c r="H54" s="46"/>
    </row>
    <row r="55" s="2" customFormat="1" ht="16.8" customHeight="1">
      <c r="A55" s="40"/>
      <c r="B55" s="46"/>
      <c r="C55" s="313" t="s">
        <v>454</v>
      </c>
      <c r="D55" s="313" t="s">
        <v>455</v>
      </c>
      <c r="E55" s="18" t="s">
        <v>130</v>
      </c>
      <c r="F55" s="314">
        <v>853.27599999999995</v>
      </c>
      <c r="G55" s="40"/>
      <c r="H55" s="46"/>
    </row>
    <row r="56" s="2" customFormat="1" ht="16.8" customHeight="1">
      <c r="A56" s="40"/>
      <c r="B56" s="46"/>
      <c r="C56" s="313" t="s">
        <v>464</v>
      </c>
      <c r="D56" s="313" t="s">
        <v>465</v>
      </c>
      <c r="E56" s="18" t="s">
        <v>130</v>
      </c>
      <c r="F56" s="314">
        <v>853.27599999999995</v>
      </c>
      <c r="G56" s="40"/>
      <c r="H56" s="46"/>
    </row>
    <row r="57" s="2" customFormat="1" ht="16.8" customHeight="1">
      <c r="A57" s="40"/>
      <c r="B57" s="46"/>
      <c r="C57" s="313" t="s">
        <v>493</v>
      </c>
      <c r="D57" s="313" t="s">
        <v>494</v>
      </c>
      <c r="E57" s="18" t="s">
        <v>130</v>
      </c>
      <c r="F57" s="314">
        <v>853.27599999999995</v>
      </c>
      <c r="G57" s="40"/>
      <c r="H57" s="46"/>
    </row>
    <row r="58" s="2" customFormat="1">
      <c r="A58" s="40"/>
      <c r="B58" s="46"/>
      <c r="C58" s="309" t="s">
        <v>128</v>
      </c>
      <c r="D58" s="310" t="s">
        <v>129</v>
      </c>
      <c r="E58" s="311" t="s">
        <v>130</v>
      </c>
      <c r="F58" s="312">
        <v>349.00999999999999</v>
      </c>
      <c r="G58" s="40"/>
      <c r="H58" s="46"/>
    </row>
    <row r="59" s="2" customFormat="1" ht="16.8" customHeight="1">
      <c r="A59" s="40"/>
      <c r="B59" s="46"/>
      <c r="C59" s="313" t="s">
        <v>1</v>
      </c>
      <c r="D59" s="313" t="s">
        <v>322</v>
      </c>
      <c r="E59" s="18" t="s">
        <v>1</v>
      </c>
      <c r="F59" s="314">
        <v>0</v>
      </c>
      <c r="G59" s="40"/>
      <c r="H59" s="46"/>
    </row>
    <row r="60" s="2" customFormat="1" ht="16.8" customHeight="1">
      <c r="A60" s="40"/>
      <c r="B60" s="46"/>
      <c r="C60" s="313" t="s">
        <v>1</v>
      </c>
      <c r="D60" s="313" t="s">
        <v>323</v>
      </c>
      <c r="E60" s="18" t="s">
        <v>1</v>
      </c>
      <c r="F60" s="314">
        <v>0</v>
      </c>
      <c r="G60" s="40"/>
      <c r="H60" s="46"/>
    </row>
    <row r="61" s="2" customFormat="1" ht="16.8" customHeight="1">
      <c r="A61" s="40"/>
      <c r="B61" s="46"/>
      <c r="C61" s="313" t="s">
        <v>1</v>
      </c>
      <c r="D61" s="313" t="s">
        <v>324</v>
      </c>
      <c r="E61" s="18" t="s">
        <v>1</v>
      </c>
      <c r="F61" s="314">
        <v>0</v>
      </c>
      <c r="G61" s="40"/>
      <c r="H61" s="46"/>
    </row>
    <row r="62" s="2" customFormat="1" ht="16.8" customHeight="1">
      <c r="A62" s="40"/>
      <c r="B62" s="46"/>
      <c r="C62" s="313" t="s">
        <v>1</v>
      </c>
      <c r="D62" s="313" t="s">
        <v>325</v>
      </c>
      <c r="E62" s="18" t="s">
        <v>1</v>
      </c>
      <c r="F62" s="314">
        <v>0</v>
      </c>
      <c r="G62" s="40"/>
      <c r="H62" s="46"/>
    </row>
    <row r="63" s="2" customFormat="1" ht="16.8" customHeight="1">
      <c r="A63" s="40"/>
      <c r="B63" s="46"/>
      <c r="C63" s="313" t="s">
        <v>1</v>
      </c>
      <c r="D63" s="313" t="s">
        <v>326</v>
      </c>
      <c r="E63" s="18" t="s">
        <v>1</v>
      </c>
      <c r="F63" s="314">
        <v>0</v>
      </c>
      <c r="G63" s="40"/>
      <c r="H63" s="46"/>
    </row>
    <row r="64" s="2" customFormat="1" ht="16.8" customHeight="1">
      <c r="A64" s="40"/>
      <c r="B64" s="46"/>
      <c r="C64" s="313" t="s">
        <v>1</v>
      </c>
      <c r="D64" s="313" t="s">
        <v>327</v>
      </c>
      <c r="E64" s="18" t="s">
        <v>1</v>
      </c>
      <c r="F64" s="314">
        <v>0</v>
      </c>
      <c r="G64" s="40"/>
      <c r="H64" s="46"/>
    </row>
    <row r="65" s="2" customFormat="1" ht="16.8" customHeight="1">
      <c r="A65" s="40"/>
      <c r="B65" s="46"/>
      <c r="C65" s="313" t="s">
        <v>128</v>
      </c>
      <c r="D65" s="313" t="s">
        <v>328</v>
      </c>
      <c r="E65" s="18" t="s">
        <v>1</v>
      </c>
      <c r="F65" s="314">
        <v>349.00999999999999</v>
      </c>
      <c r="G65" s="40"/>
      <c r="H65" s="46"/>
    </row>
    <row r="66" s="2" customFormat="1" ht="16.8" customHeight="1">
      <c r="A66" s="40"/>
      <c r="B66" s="46"/>
      <c r="C66" s="315" t="s">
        <v>3081</v>
      </c>
      <c r="D66" s="40"/>
      <c r="E66" s="40"/>
      <c r="F66" s="40"/>
      <c r="G66" s="40"/>
      <c r="H66" s="46"/>
    </row>
    <row r="67" s="2" customFormat="1" ht="16.8" customHeight="1">
      <c r="A67" s="40"/>
      <c r="B67" s="46"/>
      <c r="C67" s="313" t="s">
        <v>319</v>
      </c>
      <c r="D67" s="313" t="s">
        <v>320</v>
      </c>
      <c r="E67" s="18" t="s">
        <v>130</v>
      </c>
      <c r="F67" s="314">
        <v>853.27599999999995</v>
      </c>
      <c r="G67" s="40"/>
      <c r="H67" s="46"/>
    </row>
    <row r="68" s="2" customFormat="1" ht="16.8" customHeight="1">
      <c r="A68" s="40"/>
      <c r="B68" s="46"/>
      <c r="C68" s="313" t="s">
        <v>411</v>
      </c>
      <c r="D68" s="313" t="s">
        <v>412</v>
      </c>
      <c r="E68" s="18" t="s">
        <v>130</v>
      </c>
      <c r="F68" s="314">
        <v>118.422</v>
      </c>
      <c r="G68" s="40"/>
      <c r="H68" s="46"/>
    </row>
    <row r="69" s="2" customFormat="1" ht="16.8" customHeight="1">
      <c r="A69" s="40"/>
      <c r="B69" s="46"/>
      <c r="C69" s="313" t="s">
        <v>416</v>
      </c>
      <c r="D69" s="313" t="s">
        <v>417</v>
      </c>
      <c r="E69" s="18" t="s">
        <v>130</v>
      </c>
      <c r="F69" s="314">
        <v>118.422</v>
      </c>
      <c r="G69" s="40"/>
      <c r="H69" s="46"/>
    </row>
    <row r="70" s="2" customFormat="1" ht="16.8" customHeight="1">
      <c r="A70" s="40"/>
      <c r="B70" s="46"/>
      <c r="C70" s="313" t="s">
        <v>347</v>
      </c>
      <c r="D70" s="313" t="s">
        <v>348</v>
      </c>
      <c r="E70" s="18" t="s">
        <v>130</v>
      </c>
      <c r="F70" s="314">
        <v>36.322000000000003</v>
      </c>
      <c r="G70" s="40"/>
      <c r="H70" s="46"/>
    </row>
    <row r="71" s="2" customFormat="1" ht="16.8" customHeight="1">
      <c r="A71" s="40"/>
      <c r="B71" s="46"/>
      <c r="C71" s="313" t="s">
        <v>400</v>
      </c>
      <c r="D71" s="313" t="s">
        <v>401</v>
      </c>
      <c r="E71" s="18" t="s">
        <v>130</v>
      </c>
      <c r="F71" s="314">
        <v>141.356</v>
      </c>
      <c r="G71" s="40"/>
      <c r="H71" s="46"/>
    </row>
    <row r="72" s="2" customFormat="1" ht="16.8" customHeight="1">
      <c r="A72" s="40"/>
      <c r="B72" s="46"/>
      <c r="C72" s="313" t="s">
        <v>392</v>
      </c>
      <c r="D72" s="313" t="s">
        <v>393</v>
      </c>
      <c r="E72" s="18" t="s">
        <v>130</v>
      </c>
      <c r="F72" s="314">
        <v>363.221</v>
      </c>
      <c r="G72" s="40"/>
      <c r="H72" s="46"/>
    </row>
    <row r="73" s="2" customFormat="1" ht="16.8" customHeight="1">
      <c r="A73" s="40"/>
      <c r="B73" s="46"/>
      <c r="C73" s="313" t="s">
        <v>396</v>
      </c>
      <c r="D73" s="313" t="s">
        <v>397</v>
      </c>
      <c r="E73" s="18" t="s">
        <v>130</v>
      </c>
      <c r="F73" s="314">
        <v>853.27599999999995</v>
      </c>
      <c r="G73" s="40"/>
      <c r="H73" s="46"/>
    </row>
    <row r="74" s="2" customFormat="1" ht="16.8" customHeight="1">
      <c r="A74" s="40"/>
      <c r="B74" s="46"/>
      <c r="C74" s="313" t="s">
        <v>450</v>
      </c>
      <c r="D74" s="313" t="s">
        <v>451</v>
      </c>
      <c r="E74" s="18" t="s">
        <v>130</v>
      </c>
      <c r="F74" s="314">
        <v>363.221</v>
      </c>
      <c r="G74" s="40"/>
      <c r="H74" s="46"/>
    </row>
    <row r="75" s="2" customFormat="1" ht="16.8" customHeight="1">
      <c r="A75" s="40"/>
      <c r="B75" s="46"/>
      <c r="C75" s="313" t="s">
        <v>485</v>
      </c>
      <c r="D75" s="313" t="s">
        <v>486</v>
      </c>
      <c r="E75" s="18" t="s">
        <v>130</v>
      </c>
      <c r="F75" s="314">
        <v>363.221</v>
      </c>
      <c r="G75" s="40"/>
      <c r="H75" s="46"/>
    </row>
    <row r="76" s="2" customFormat="1" ht="16.8" customHeight="1">
      <c r="A76" s="40"/>
      <c r="B76" s="46"/>
      <c r="C76" s="313" t="s">
        <v>420</v>
      </c>
      <c r="D76" s="313" t="s">
        <v>421</v>
      </c>
      <c r="E76" s="18" t="s">
        <v>130</v>
      </c>
      <c r="F76" s="314">
        <v>236.845</v>
      </c>
      <c r="G76" s="40"/>
      <c r="H76" s="46"/>
    </row>
    <row r="77" s="2" customFormat="1" ht="16.8" customHeight="1">
      <c r="A77" s="40"/>
      <c r="B77" s="46"/>
      <c r="C77" s="313" t="s">
        <v>454</v>
      </c>
      <c r="D77" s="313" t="s">
        <v>455</v>
      </c>
      <c r="E77" s="18" t="s">
        <v>130</v>
      </c>
      <c r="F77" s="314">
        <v>853.27599999999995</v>
      </c>
      <c r="G77" s="40"/>
      <c r="H77" s="46"/>
    </row>
    <row r="78" s="2" customFormat="1" ht="16.8" customHeight="1">
      <c r="A78" s="40"/>
      <c r="B78" s="46"/>
      <c r="C78" s="313" t="s">
        <v>464</v>
      </c>
      <c r="D78" s="313" t="s">
        <v>465</v>
      </c>
      <c r="E78" s="18" t="s">
        <v>130</v>
      </c>
      <c r="F78" s="314">
        <v>853.27599999999995</v>
      </c>
      <c r="G78" s="40"/>
      <c r="H78" s="46"/>
    </row>
    <row r="79" s="2" customFormat="1" ht="16.8" customHeight="1">
      <c r="A79" s="40"/>
      <c r="B79" s="46"/>
      <c r="C79" s="313" t="s">
        <v>493</v>
      </c>
      <c r="D79" s="313" t="s">
        <v>494</v>
      </c>
      <c r="E79" s="18" t="s">
        <v>130</v>
      </c>
      <c r="F79" s="314">
        <v>853.27599999999995</v>
      </c>
      <c r="G79" s="40"/>
      <c r="H79" s="46"/>
    </row>
    <row r="80" s="2" customFormat="1" ht="16.8" customHeight="1">
      <c r="A80" s="40"/>
      <c r="B80" s="46"/>
      <c r="C80" s="309" t="s">
        <v>136</v>
      </c>
      <c r="D80" s="310" t="s">
        <v>137</v>
      </c>
      <c r="E80" s="311" t="s">
        <v>130</v>
      </c>
      <c r="F80" s="312">
        <v>14.211</v>
      </c>
      <c r="G80" s="40"/>
      <c r="H80" s="46"/>
    </row>
    <row r="81" s="2" customFormat="1" ht="16.8" customHeight="1">
      <c r="A81" s="40"/>
      <c r="B81" s="46"/>
      <c r="C81" s="313" t="s">
        <v>1</v>
      </c>
      <c r="D81" s="313" t="s">
        <v>335</v>
      </c>
      <c r="E81" s="18" t="s">
        <v>1</v>
      </c>
      <c r="F81" s="314">
        <v>0</v>
      </c>
      <c r="G81" s="40"/>
      <c r="H81" s="46"/>
    </row>
    <row r="82" s="2" customFormat="1" ht="16.8" customHeight="1">
      <c r="A82" s="40"/>
      <c r="B82" s="46"/>
      <c r="C82" s="313" t="s">
        <v>136</v>
      </c>
      <c r="D82" s="313" t="s">
        <v>336</v>
      </c>
      <c r="E82" s="18" t="s">
        <v>1</v>
      </c>
      <c r="F82" s="314">
        <v>14.211</v>
      </c>
      <c r="G82" s="40"/>
      <c r="H82" s="46"/>
    </row>
    <row r="83" s="2" customFormat="1" ht="16.8" customHeight="1">
      <c r="A83" s="40"/>
      <c r="B83" s="46"/>
      <c r="C83" s="315" t="s">
        <v>3081</v>
      </c>
      <c r="D83" s="40"/>
      <c r="E83" s="40"/>
      <c r="F83" s="40"/>
      <c r="G83" s="40"/>
      <c r="H83" s="46"/>
    </row>
    <row r="84" s="2" customFormat="1" ht="16.8" customHeight="1">
      <c r="A84" s="40"/>
      <c r="B84" s="46"/>
      <c r="C84" s="313" t="s">
        <v>319</v>
      </c>
      <c r="D84" s="313" t="s">
        <v>320</v>
      </c>
      <c r="E84" s="18" t="s">
        <v>130</v>
      </c>
      <c r="F84" s="314">
        <v>853.27599999999995</v>
      </c>
      <c r="G84" s="40"/>
      <c r="H84" s="46"/>
    </row>
    <row r="85" s="2" customFormat="1" ht="16.8" customHeight="1">
      <c r="A85" s="40"/>
      <c r="B85" s="46"/>
      <c r="C85" s="313" t="s">
        <v>411</v>
      </c>
      <c r="D85" s="313" t="s">
        <v>412</v>
      </c>
      <c r="E85" s="18" t="s">
        <v>130</v>
      </c>
      <c r="F85" s="314">
        <v>118.422</v>
      </c>
      <c r="G85" s="40"/>
      <c r="H85" s="46"/>
    </row>
    <row r="86" s="2" customFormat="1" ht="16.8" customHeight="1">
      <c r="A86" s="40"/>
      <c r="B86" s="46"/>
      <c r="C86" s="313" t="s">
        <v>416</v>
      </c>
      <c r="D86" s="313" t="s">
        <v>417</v>
      </c>
      <c r="E86" s="18" t="s">
        <v>130</v>
      </c>
      <c r="F86" s="314">
        <v>118.422</v>
      </c>
      <c r="G86" s="40"/>
      <c r="H86" s="46"/>
    </row>
    <row r="87" s="2" customFormat="1" ht="16.8" customHeight="1">
      <c r="A87" s="40"/>
      <c r="B87" s="46"/>
      <c r="C87" s="313" t="s">
        <v>347</v>
      </c>
      <c r="D87" s="313" t="s">
        <v>348</v>
      </c>
      <c r="E87" s="18" t="s">
        <v>130</v>
      </c>
      <c r="F87" s="314">
        <v>36.322000000000003</v>
      </c>
      <c r="G87" s="40"/>
      <c r="H87" s="46"/>
    </row>
    <row r="88" s="2" customFormat="1" ht="16.8" customHeight="1">
      <c r="A88" s="40"/>
      <c r="B88" s="46"/>
      <c r="C88" s="313" t="s">
        <v>400</v>
      </c>
      <c r="D88" s="313" t="s">
        <v>401</v>
      </c>
      <c r="E88" s="18" t="s">
        <v>130</v>
      </c>
      <c r="F88" s="314">
        <v>141.356</v>
      </c>
      <c r="G88" s="40"/>
      <c r="H88" s="46"/>
    </row>
    <row r="89" s="2" customFormat="1" ht="16.8" customHeight="1">
      <c r="A89" s="40"/>
      <c r="B89" s="46"/>
      <c r="C89" s="313" t="s">
        <v>392</v>
      </c>
      <c r="D89" s="313" t="s">
        <v>393</v>
      </c>
      <c r="E89" s="18" t="s">
        <v>130</v>
      </c>
      <c r="F89" s="314">
        <v>363.221</v>
      </c>
      <c r="G89" s="40"/>
      <c r="H89" s="46"/>
    </row>
    <row r="90" s="2" customFormat="1" ht="16.8" customHeight="1">
      <c r="A90" s="40"/>
      <c r="B90" s="46"/>
      <c r="C90" s="313" t="s">
        <v>396</v>
      </c>
      <c r="D90" s="313" t="s">
        <v>397</v>
      </c>
      <c r="E90" s="18" t="s">
        <v>130</v>
      </c>
      <c r="F90" s="314">
        <v>853.27599999999995</v>
      </c>
      <c r="G90" s="40"/>
      <c r="H90" s="46"/>
    </row>
    <row r="91" s="2" customFormat="1" ht="16.8" customHeight="1">
      <c r="A91" s="40"/>
      <c r="B91" s="46"/>
      <c r="C91" s="313" t="s">
        <v>450</v>
      </c>
      <c r="D91" s="313" t="s">
        <v>451</v>
      </c>
      <c r="E91" s="18" t="s">
        <v>130</v>
      </c>
      <c r="F91" s="314">
        <v>363.221</v>
      </c>
      <c r="G91" s="40"/>
      <c r="H91" s="46"/>
    </row>
    <row r="92" s="2" customFormat="1" ht="16.8" customHeight="1">
      <c r="A92" s="40"/>
      <c r="B92" s="46"/>
      <c r="C92" s="313" t="s">
        <v>485</v>
      </c>
      <c r="D92" s="313" t="s">
        <v>486</v>
      </c>
      <c r="E92" s="18" t="s">
        <v>130</v>
      </c>
      <c r="F92" s="314">
        <v>363.221</v>
      </c>
      <c r="G92" s="40"/>
      <c r="H92" s="46"/>
    </row>
    <row r="93" s="2" customFormat="1" ht="16.8" customHeight="1">
      <c r="A93" s="40"/>
      <c r="B93" s="46"/>
      <c r="C93" s="313" t="s">
        <v>420</v>
      </c>
      <c r="D93" s="313" t="s">
        <v>421</v>
      </c>
      <c r="E93" s="18" t="s">
        <v>130</v>
      </c>
      <c r="F93" s="314">
        <v>236.845</v>
      </c>
      <c r="G93" s="40"/>
      <c r="H93" s="46"/>
    </row>
    <row r="94" s="2" customFormat="1" ht="16.8" customHeight="1">
      <c r="A94" s="40"/>
      <c r="B94" s="46"/>
      <c r="C94" s="313" t="s">
        <v>454</v>
      </c>
      <c r="D94" s="313" t="s">
        <v>455</v>
      </c>
      <c r="E94" s="18" t="s">
        <v>130</v>
      </c>
      <c r="F94" s="314">
        <v>853.27599999999995</v>
      </c>
      <c r="G94" s="40"/>
      <c r="H94" s="46"/>
    </row>
    <row r="95" s="2" customFormat="1" ht="16.8" customHeight="1">
      <c r="A95" s="40"/>
      <c r="B95" s="46"/>
      <c r="C95" s="313" t="s">
        <v>464</v>
      </c>
      <c r="D95" s="313" t="s">
        <v>465</v>
      </c>
      <c r="E95" s="18" t="s">
        <v>130</v>
      </c>
      <c r="F95" s="314">
        <v>853.27599999999995</v>
      </c>
      <c r="G95" s="40"/>
      <c r="H95" s="46"/>
    </row>
    <row r="96" s="2" customFormat="1" ht="16.8" customHeight="1">
      <c r="A96" s="40"/>
      <c r="B96" s="46"/>
      <c r="C96" s="313" t="s">
        <v>493</v>
      </c>
      <c r="D96" s="313" t="s">
        <v>494</v>
      </c>
      <c r="E96" s="18" t="s">
        <v>130</v>
      </c>
      <c r="F96" s="314">
        <v>853.27599999999995</v>
      </c>
      <c r="G96" s="40"/>
      <c r="H96" s="46"/>
    </row>
    <row r="97" s="2" customFormat="1" ht="16.8" customHeight="1">
      <c r="A97" s="40"/>
      <c r="B97" s="46"/>
      <c r="C97" s="313" t="s">
        <v>497</v>
      </c>
      <c r="D97" s="313" t="s">
        <v>498</v>
      </c>
      <c r="E97" s="18" t="s">
        <v>126</v>
      </c>
      <c r="F97" s="314">
        <v>14.211</v>
      </c>
      <c r="G97" s="40"/>
      <c r="H97" s="46"/>
    </row>
    <row r="98" s="2" customFormat="1" ht="16.8" customHeight="1">
      <c r="A98" s="40"/>
      <c r="B98" s="46"/>
      <c r="C98" s="309" t="s">
        <v>146</v>
      </c>
      <c r="D98" s="310" t="s">
        <v>147</v>
      </c>
      <c r="E98" s="311" t="s">
        <v>130</v>
      </c>
      <c r="F98" s="312">
        <v>139.143</v>
      </c>
      <c r="G98" s="40"/>
      <c r="H98" s="46"/>
    </row>
    <row r="99" s="2" customFormat="1" ht="16.8" customHeight="1">
      <c r="A99" s="40"/>
      <c r="B99" s="46"/>
      <c r="C99" s="313" t="s">
        <v>1</v>
      </c>
      <c r="D99" s="313" t="s">
        <v>650</v>
      </c>
      <c r="E99" s="18" t="s">
        <v>1</v>
      </c>
      <c r="F99" s="314">
        <v>0</v>
      </c>
      <c r="G99" s="40"/>
      <c r="H99" s="46"/>
    </row>
    <row r="100" s="2" customFormat="1" ht="16.8" customHeight="1">
      <c r="A100" s="40"/>
      <c r="B100" s="46"/>
      <c r="C100" s="313" t="s">
        <v>1</v>
      </c>
      <c r="D100" s="313" t="s">
        <v>651</v>
      </c>
      <c r="E100" s="18" t="s">
        <v>1</v>
      </c>
      <c r="F100" s="314">
        <v>0</v>
      </c>
      <c r="G100" s="40"/>
      <c r="H100" s="46"/>
    </row>
    <row r="101" s="2" customFormat="1" ht="16.8" customHeight="1">
      <c r="A101" s="40"/>
      <c r="B101" s="46"/>
      <c r="C101" s="313" t="s">
        <v>1</v>
      </c>
      <c r="D101" s="313" t="s">
        <v>652</v>
      </c>
      <c r="E101" s="18" t="s">
        <v>1</v>
      </c>
      <c r="F101" s="314">
        <v>0</v>
      </c>
      <c r="G101" s="40"/>
      <c r="H101" s="46"/>
    </row>
    <row r="102" s="2" customFormat="1" ht="16.8" customHeight="1">
      <c r="A102" s="40"/>
      <c r="B102" s="46"/>
      <c r="C102" s="313" t="s">
        <v>1</v>
      </c>
      <c r="D102" s="313" t="s">
        <v>653</v>
      </c>
      <c r="E102" s="18" t="s">
        <v>1</v>
      </c>
      <c r="F102" s="314">
        <v>0</v>
      </c>
      <c r="G102" s="40"/>
      <c r="H102" s="46"/>
    </row>
    <row r="103" s="2" customFormat="1" ht="16.8" customHeight="1">
      <c r="A103" s="40"/>
      <c r="B103" s="46"/>
      <c r="C103" s="313" t="s">
        <v>1</v>
      </c>
      <c r="D103" s="313" t="s">
        <v>654</v>
      </c>
      <c r="E103" s="18" t="s">
        <v>1</v>
      </c>
      <c r="F103" s="314">
        <v>0</v>
      </c>
      <c r="G103" s="40"/>
      <c r="H103" s="46"/>
    </row>
    <row r="104" s="2" customFormat="1" ht="16.8" customHeight="1">
      <c r="A104" s="40"/>
      <c r="B104" s="46"/>
      <c r="C104" s="313" t="s">
        <v>146</v>
      </c>
      <c r="D104" s="313" t="s">
        <v>655</v>
      </c>
      <c r="E104" s="18" t="s">
        <v>1</v>
      </c>
      <c r="F104" s="314">
        <v>139.143</v>
      </c>
      <c r="G104" s="40"/>
      <c r="H104" s="46"/>
    </row>
    <row r="105" s="2" customFormat="1" ht="16.8" customHeight="1">
      <c r="A105" s="40"/>
      <c r="B105" s="46"/>
      <c r="C105" s="315" t="s">
        <v>3081</v>
      </c>
      <c r="D105" s="40"/>
      <c r="E105" s="40"/>
      <c r="F105" s="40"/>
      <c r="G105" s="40"/>
      <c r="H105" s="46"/>
    </row>
    <row r="106" s="2" customFormat="1" ht="16.8" customHeight="1">
      <c r="A106" s="40"/>
      <c r="B106" s="46"/>
      <c r="C106" s="313" t="s">
        <v>647</v>
      </c>
      <c r="D106" s="313" t="s">
        <v>648</v>
      </c>
      <c r="E106" s="18" t="s">
        <v>130</v>
      </c>
      <c r="F106" s="314">
        <v>139.143</v>
      </c>
      <c r="G106" s="40"/>
      <c r="H106" s="46"/>
    </row>
    <row r="107" s="2" customFormat="1" ht="16.8" customHeight="1">
      <c r="A107" s="40"/>
      <c r="B107" s="46"/>
      <c r="C107" s="313" t="s">
        <v>663</v>
      </c>
      <c r="D107" s="313" t="s">
        <v>664</v>
      </c>
      <c r="E107" s="18" t="s">
        <v>130</v>
      </c>
      <c r="F107" s="314">
        <v>139.143</v>
      </c>
      <c r="G107" s="40"/>
      <c r="H107" s="46"/>
    </row>
    <row r="108" s="2" customFormat="1" ht="16.8" customHeight="1">
      <c r="A108" s="40"/>
      <c r="B108" s="46"/>
      <c r="C108" s="313" t="s">
        <v>667</v>
      </c>
      <c r="D108" s="313" t="s">
        <v>668</v>
      </c>
      <c r="E108" s="18" t="s">
        <v>130</v>
      </c>
      <c r="F108" s="314">
        <v>139.143</v>
      </c>
      <c r="G108" s="40"/>
      <c r="H108" s="46"/>
    </row>
    <row r="109" s="2" customFormat="1" ht="16.8" customHeight="1">
      <c r="A109" s="40"/>
      <c r="B109" s="46"/>
      <c r="C109" s="309" t="s">
        <v>150</v>
      </c>
      <c r="D109" s="310" t="s">
        <v>151</v>
      </c>
      <c r="E109" s="311" t="s">
        <v>130</v>
      </c>
      <c r="F109" s="312">
        <v>124.74500000000001</v>
      </c>
      <c r="G109" s="40"/>
      <c r="H109" s="46"/>
    </row>
    <row r="110" s="2" customFormat="1" ht="16.8" customHeight="1">
      <c r="A110" s="40"/>
      <c r="B110" s="46"/>
      <c r="C110" s="313" t="s">
        <v>150</v>
      </c>
      <c r="D110" s="313" t="s">
        <v>765</v>
      </c>
      <c r="E110" s="18" t="s">
        <v>1</v>
      </c>
      <c r="F110" s="314">
        <v>124.74500000000001</v>
      </c>
      <c r="G110" s="40"/>
      <c r="H110" s="46"/>
    </row>
    <row r="111" s="2" customFormat="1" ht="16.8" customHeight="1">
      <c r="A111" s="40"/>
      <c r="B111" s="46"/>
      <c r="C111" s="315" t="s">
        <v>3081</v>
      </c>
      <c r="D111" s="40"/>
      <c r="E111" s="40"/>
      <c r="F111" s="40"/>
      <c r="G111" s="40"/>
      <c r="H111" s="46"/>
    </row>
    <row r="112" s="2" customFormat="1" ht="16.8" customHeight="1">
      <c r="A112" s="40"/>
      <c r="B112" s="46"/>
      <c r="C112" s="313" t="s">
        <v>762</v>
      </c>
      <c r="D112" s="313" t="s">
        <v>763</v>
      </c>
      <c r="E112" s="18" t="s">
        <v>130</v>
      </c>
      <c r="F112" s="314">
        <v>124.74500000000001</v>
      </c>
      <c r="G112" s="40"/>
      <c r="H112" s="46"/>
    </row>
    <row r="113" s="2" customFormat="1" ht="16.8" customHeight="1">
      <c r="A113" s="40"/>
      <c r="B113" s="46"/>
      <c r="C113" s="313" t="s">
        <v>767</v>
      </c>
      <c r="D113" s="313" t="s">
        <v>768</v>
      </c>
      <c r="E113" s="18" t="s">
        <v>130</v>
      </c>
      <c r="F113" s="314">
        <v>124.74500000000001</v>
      </c>
      <c r="G113" s="40"/>
      <c r="H113" s="46"/>
    </row>
    <row r="114" s="2" customFormat="1" ht="16.8" customHeight="1">
      <c r="A114" s="40"/>
      <c r="B114" s="46"/>
      <c r="C114" s="313" t="s">
        <v>771</v>
      </c>
      <c r="D114" s="313" t="s">
        <v>772</v>
      </c>
      <c r="E114" s="18" t="s">
        <v>130</v>
      </c>
      <c r="F114" s="314">
        <v>124.74500000000001</v>
      </c>
      <c r="G114" s="40"/>
      <c r="H114" s="46"/>
    </row>
    <row r="115" s="2" customFormat="1" ht="16.8" customHeight="1">
      <c r="A115" s="40"/>
      <c r="B115" s="46"/>
      <c r="C115" s="313" t="s">
        <v>776</v>
      </c>
      <c r="D115" s="313" t="s">
        <v>777</v>
      </c>
      <c r="E115" s="18" t="s">
        <v>130</v>
      </c>
      <c r="F115" s="314">
        <v>124.74500000000001</v>
      </c>
      <c r="G115" s="40"/>
      <c r="H115" s="46"/>
    </row>
    <row r="116" s="2" customFormat="1" ht="16.8" customHeight="1">
      <c r="A116" s="40"/>
      <c r="B116" s="46"/>
      <c r="C116" s="313" t="s">
        <v>780</v>
      </c>
      <c r="D116" s="313" t="s">
        <v>781</v>
      </c>
      <c r="E116" s="18" t="s">
        <v>130</v>
      </c>
      <c r="F116" s="314">
        <v>124.74500000000001</v>
      </c>
      <c r="G116" s="40"/>
      <c r="H116" s="46"/>
    </row>
    <row r="117" s="2" customFormat="1" ht="16.8" customHeight="1">
      <c r="A117" s="40"/>
      <c r="B117" s="46"/>
      <c r="C117" s="313" t="s">
        <v>784</v>
      </c>
      <c r="D117" s="313" t="s">
        <v>785</v>
      </c>
      <c r="E117" s="18" t="s">
        <v>130</v>
      </c>
      <c r="F117" s="314">
        <v>124.74500000000001</v>
      </c>
      <c r="G117" s="40"/>
      <c r="H117" s="46"/>
    </row>
    <row r="118" s="2" customFormat="1" ht="16.8" customHeight="1">
      <c r="A118" s="40"/>
      <c r="B118" s="46"/>
      <c r="C118" s="309" t="s">
        <v>154</v>
      </c>
      <c r="D118" s="310" t="s">
        <v>155</v>
      </c>
      <c r="E118" s="311" t="s">
        <v>130</v>
      </c>
      <c r="F118" s="312">
        <v>141.356</v>
      </c>
      <c r="G118" s="40"/>
      <c r="H118" s="46"/>
    </row>
    <row r="119" s="2" customFormat="1" ht="16.8" customHeight="1">
      <c r="A119" s="40"/>
      <c r="B119" s="46"/>
      <c r="C119" s="313" t="s">
        <v>1</v>
      </c>
      <c r="D119" s="313" t="s">
        <v>407</v>
      </c>
      <c r="E119" s="18" t="s">
        <v>1</v>
      </c>
      <c r="F119" s="314">
        <v>0</v>
      </c>
      <c r="G119" s="40"/>
      <c r="H119" s="46"/>
    </row>
    <row r="120" s="2" customFormat="1" ht="16.8" customHeight="1">
      <c r="A120" s="40"/>
      <c r="B120" s="46"/>
      <c r="C120" s="313" t="s">
        <v>1</v>
      </c>
      <c r="D120" s="313" t="s">
        <v>408</v>
      </c>
      <c r="E120" s="18" t="s">
        <v>1</v>
      </c>
      <c r="F120" s="314">
        <v>0</v>
      </c>
      <c r="G120" s="40"/>
      <c r="H120" s="46"/>
    </row>
    <row r="121" s="2" customFormat="1" ht="16.8" customHeight="1">
      <c r="A121" s="40"/>
      <c r="B121" s="46"/>
      <c r="C121" s="313" t="s">
        <v>154</v>
      </c>
      <c r="D121" s="313" t="s">
        <v>409</v>
      </c>
      <c r="E121" s="18" t="s">
        <v>1</v>
      </c>
      <c r="F121" s="314">
        <v>141.356</v>
      </c>
      <c r="G121" s="40"/>
      <c r="H121" s="46"/>
    </row>
    <row r="122" s="2" customFormat="1" ht="16.8" customHeight="1">
      <c r="A122" s="40"/>
      <c r="B122" s="46"/>
      <c r="C122" s="315" t="s">
        <v>3081</v>
      </c>
      <c r="D122" s="40"/>
      <c r="E122" s="40"/>
      <c r="F122" s="40"/>
      <c r="G122" s="40"/>
      <c r="H122" s="46"/>
    </row>
    <row r="123" s="2" customFormat="1" ht="16.8" customHeight="1">
      <c r="A123" s="40"/>
      <c r="B123" s="46"/>
      <c r="C123" s="313" t="s">
        <v>400</v>
      </c>
      <c r="D123" s="313" t="s">
        <v>401</v>
      </c>
      <c r="E123" s="18" t="s">
        <v>130</v>
      </c>
      <c r="F123" s="314">
        <v>141.356</v>
      </c>
      <c r="G123" s="40"/>
      <c r="H123" s="46"/>
    </row>
    <row r="124" s="2" customFormat="1" ht="16.8" customHeight="1">
      <c r="A124" s="40"/>
      <c r="B124" s="46"/>
      <c r="C124" s="313" t="s">
        <v>468</v>
      </c>
      <c r="D124" s="313" t="s">
        <v>469</v>
      </c>
      <c r="E124" s="18" t="s">
        <v>130</v>
      </c>
      <c r="F124" s="314">
        <v>141.356</v>
      </c>
      <c r="G124" s="40"/>
      <c r="H124" s="46"/>
    </row>
    <row r="125" s="2" customFormat="1" ht="16.8" customHeight="1">
      <c r="A125" s="40"/>
      <c r="B125" s="46"/>
      <c r="C125" s="313" t="s">
        <v>472</v>
      </c>
      <c r="D125" s="313" t="s">
        <v>473</v>
      </c>
      <c r="E125" s="18" t="s">
        <v>130</v>
      </c>
      <c r="F125" s="314">
        <v>141.356</v>
      </c>
      <c r="G125" s="40"/>
      <c r="H125" s="46"/>
    </row>
    <row r="126" s="2" customFormat="1" ht="16.8" customHeight="1">
      <c r="A126" s="40"/>
      <c r="B126" s="46"/>
      <c r="C126" s="313" t="s">
        <v>476</v>
      </c>
      <c r="D126" s="313" t="s">
        <v>477</v>
      </c>
      <c r="E126" s="18" t="s">
        <v>130</v>
      </c>
      <c r="F126" s="314">
        <v>141.356</v>
      </c>
      <c r="G126" s="40"/>
      <c r="H126" s="46"/>
    </row>
    <row r="127" s="2" customFormat="1" ht="16.8" customHeight="1">
      <c r="A127" s="40"/>
      <c r="B127" s="46"/>
      <c r="C127" s="313" t="s">
        <v>454</v>
      </c>
      <c r="D127" s="313" t="s">
        <v>455</v>
      </c>
      <c r="E127" s="18" t="s">
        <v>130</v>
      </c>
      <c r="F127" s="314">
        <v>141.356</v>
      </c>
      <c r="G127" s="40"/>
      <c r="H127" s="46"/>
    </row>
    <row r="128" s="2" customFormat="1" ht="16.8" customHeight="1">
      <c r="A128" s="40"/>
      <c r="B128" s="46"/>
      <c r="C128" s="313" t="s">
        <v>464</v>
      </c>
      <c r="D128" s="313" t="s">
        <v>465</v>
      </c>
      <c r="E128" s="18" t="s">
        <v>130</v>
      </c>
      <c r="F128" s="314">
        <v>141.356</v>
      </c>
      <c r="G128" s="40"/>
      <c r="H128" s="46"/>
    </row>
    <row r="129" s="2" customFormat="1" ht="16.8" customHeight="1">
      <c r="A129" s="40"/>
      <c r="B129" s="46"/>
      <c r="C129" s="313" t="s">
        <v>460</v>
      </c>
      <c r="D129" s="313" t="s">
        <v>461</v>
      </c>
      <c r="E129" s="18" t="s">
        <v>130</v>
      </c>
      <c r="F129" s="314">
        <v>141.356</v>
      </c>
      <c r="G129" s="40"/>
      <c r="H129" s="46"/>
    </row>
    <row r="130" s="2" customFormat="1">
      <c r="A130" s="40"/>
      <c r="B130" s="46"/>
      <c r="C130" s="309" t="s">
        <v>139</v>
      </c>
      <c r="D130" s="310" t="s">
        <v>140</v>
      </c>
      <c r="E130" s="311" t="s">
        <v>130</v>
      </c>
      <c r="F130" s="312">
        <v>21.855</v>
      </c>
      <c r="G130" s="40"/>
      <c r="H130" s="46"/>
    </row>
    <row r="131" s="2" customFormat="1" ht="16.8" customHeight="1">
      <c r="A131" s="40"/>
      <c r="B131" s="46"/>
      <c r="C131" s="313" t="s">
        <v>1</v>
      </c>
      <c r="D131" s="313" t="s">
        <v>337</v>
      </c>
      <c r="E131" s="18" t="s">
        <v>1</v>
      </c>
      <c r="F131" s="314">
        <v>0</v>
      </c>
      <c r="G131" s="40"/>
      <c r="H131" s="46"/>
    </row>
    <row r="132" s="2" customFormat="1" ht="16.8" customHeight="1">
      <c r="A132" s="40"/>
      <c r="B132" s="46"/>
      <c r="C132" s="313" t="s">
        <v>139</v>
      </c>
      <c r="D132" s="313" t="s">
        <v>338</v>
      </c>
      <c r="E132" s="18" t="s">
        <v>1</v>
      </c>
      <c r="F132" s="314">
        <v>21.855</v>
      </c>
      <c r="G132" s="40"/>
      <c r="H132" s="46"/>
    </row>
    <row r="133" s="2" customFormat="1" ht="16.8" customHeight="1">
      <c r="A133" s="40"/>
      <c r="B133" s="46"/>
      <c r="C133" s="315" t="s">
        <v>3081</v>
      </c>
      <c r="D133" s="40"/>
      <c r="E133" s="40"/>
      <c r="F133" s="40"/>
      <c r="G133" s="40"/>
      <c r="H133" s="46"/>
    </row>
    <row r="134" s="2" customFormat="1" ht="16.8" customHeight="1">
      <c r="A134" s="40"/>
      <c r="B134" s="46"/>
      <c r="C134" s="313" t="s">
        <v>319</v>
      </c>
      <c r="D134" s="313" t="s">
        <v>320</v>
      </c>
      <c r="E134" s="18" t="s">
        <v>130</v>
      </c>
      <c r="F134" s="314">
        <v>853.27599999999995</v>
      </c>
      <c r="G134" s="40"/>
      <c r="H134" s="46"/>
    </row>
    <row r="135" s="2" customFormat="1" ht="16.8" customHeight="1">
      <c r="A135" s="40"/>
      <c r="B135" s="46"/>
      <c r="C135" s="313" t="s">
        <v>411</v>
      </c>
      <c r="D135" s="313" t="s">
        <v>412</v>
      </c>
      <c r="E135" s="18" t="s">
        <v>130</v>
      </c>
      <c r="F135" s="314">
        <v>118.422</v>
      </c>
      <c r="G135" s="40"/>
      <c r="H135" s="46"/>
    </row>
    <row r="136" s="2" customFormat="1" ht="16.8" customHeight="1">
      <c r="A136" s="40"/>
      <c r="B136" s="46"/>
      <c r="C136" s="313" t="s">
        <v>416</v>
      </c>
      <c r="D136" s="313" t="s">
        <v>417</v>
      </c>
      <c r="E136" s="18" t="s">
        <v>130</v>
      </c>
      <c r="F136" s="314">
        <v>118.422</v>
      </c>
      <c r="G136" s="40"/>
      <c r="H136" s="46"/>
    </row>
    <row r="137" s="2" customFormat="1" ht="16.8" customHeight="1">
      <c r="A137" s="40"/>
      <c r="B137" s="46"/>
      <c r="C137" s="313" t="s">
        <v>339</v>
      </c>
      <c r="D137" s="313" t="s">
        <v>340</v>
      </c>
      <c r="E137" s="18" t="s">
        <v>130</v>
      </c>
      <c r="F137" s="314">
        <v>49.006</v>
      </c>
      <c r="G137" s="40"/>
      <c r="H137" s="46"/>
    </row>
    <row r="138" s="2" customFormat="1" ht="16.8" customHeight="1">
      <c r="A138" s="40"/>
      <c r="B138" s="46"/>
      <c r="C138" s="313" t="s">
        <v>400</v>
      </c>
      <c r="D138" s="313" t="s">
        <v>401</v>
      </c>
      <c r="E138" s="18" t="s">
        <v>130</v>
      </c>
      <c r="F138" s="314">
        <v>141.356</v>
      </c>
      <c r="G138" s="40"/>
      <c r="H138" s="46"/>
    </row>
    <row r="139" s="2" customFormat="1" ht="16.8" customHeight="1">
      <c r="A139" s="40"/>
      <c r="B139" s="46"/>
      <c r="C139" s="313" t="s">
        <v>363</v>
      </c>
      <c r="D139" s="313" t="s">
        <v>364</v>
      </c>
      <c r="E139" s="18" t="s">
        <v>130</v>
      </c>
      <c r="F139" s="314">
        <v>24.503</v>
      </c>
      <c r="G139" s="40"/>
      <c r="H139" s="46"/>
    </row>
    <row r="140" s="2" customFormat="1" ht="16.8" customHeight="1">
      <c r="A140" s="40"/>
      <c r="B140" s="46"/>
      <c r="C140" s="313" t="s">
        <v>384</v>
      </c>
      <c r="D140" s="313" t="s">
        <v>385</v>
      </c>
      <c r="E140" s="18" t="s">
        <v>130</v>
      </c>
      <c r="F140" s="314">
        <v>75.852999999999994</v>
      </c>
      <c r="G140" s="40"/>
      <c r="H140" s="46"/>
    </row>
    <row r="141" s="2" customFormat="1" ht="16.8" customHeight="1">
      <c r="A141" s="40"/>
      <c r="B141" s="46"/>
      <c r="C141" s="313" t="s">
        <v>388</v>
      </c>
      <c r="D141" s="313" t="s">
        <v>389</v>
      </c>
      <c r="E141" s="18" t="s">
        <v>130</v>
      </c>
      <c r="F141" s="314">
        <v>490.05500000000001</v>
      </c>
      <c r="G141" s="40"/>
      <c r="H141" s="46"/>
    </row>
    <row r="142" s="2" customFormat="1" ht="16.8" customHeight="1">
      <c r="A142" s="40"/>
      <c r="B142" s="46"/>
      <c r="C142" s="313" t="s">
        <v>396</v>
      </c>
      <c r="D142" s="313" t="s">
        <v>397</v>
      </c>
      <c r="E142" s="18" t="s">
        <v>130</v>
      </c>
      <c r="F142" s="314">
        <v>853.27599999999995</v>
      </c>
      <c r="G142" s="40"/>
      <c r="H142" s="46"/>
    </row>
    <row r="143" s="2" customFormat="1" ht="16.8" customHeight="1">
      <c r="A143" s="40"/>
      <c r="B143" s="46"/>
      <c r="C143" s="313" t="s">
        <v>446</v>
      </c>
      <c r="D143" s="313" t="s">
        <v>447</v>
      </c>
      <c r="E143" s="18" t="s">
        <v>130</v>
      </c>
      <c r="F143" s="314">
        <v>490.05500000000001</v>
      </c>
      <c r="G143" s="40"/>
      <c r="H143" s="46"/>
    </row>
    <row r="144" s="2" customFormat="1" ht="16.8" customHeight="1">
      <c r="A144" s="40"/>
      <c r="B144" s="46"/>
      <c r="C144" s="313" t="s">
        <v>480</v>
      </c>
      <c r="D144" s="313" t="s">
        <v>481</v>
      </c>
      <c r="E144" s="18" t="s">
        <v>130</v>
      </c>
      <c r="F144" s="314">
        <v>490.05500000000001</v>
      </c>
      <c r="G144" s="40"/>
      <c r="H144" s="46"/>
    </row>
    <row r="145" s="2" customFormat="1" ht="16.8" customHeight="1">
      <c r="A145" s="40"/>
      <c r="B145" s="46"/>
      <c r="C145" s="313" t="s">
        <v>420</v>
      </c>
      <c r="D145" s="313" t="s">
        <v>421</v>
      </c>
      <c r="E145" s="18" t="s">
        <v>130</v>
      </c>
      <c r="F145" s="314">
        <v>236.845</v>
      </c>
      <c r="G145" s="40"/>
      <c r="H145" s="46"/>
    </row>
    <row r="146" s="2" customFormat="1" ht="16.8" customHeight="1">
      <c r="A146" s="40"/>
      <c r="B146" s="46"/>
      <c r="C146" s="313" t="s">
        <v>454</v>
      </c>
      <c r="D146" s="313" t="s">
        <v>455</v>
      </c>
      <c r="E146" s="18" t="s">
        <v>130</v>
      </c>
      <c r="F146" s="314">
        <v>853.27599999999995</v>
      </c>
      <c r="G146" s="40"/>
      <c r="H146" s="46"/>
    </row>
    <row r="147" s="2" customFormat="1" ht="16.8" customHeight="1">
      <c r="A147" s="40"/>
      <c r="B147" s="46"/>
      <c r="C147" s="313" t="s">
        <v>464</v>
      </c>
      <c r="D147" s="313" t="s">
        <v>465</v>
      </c>
      <c r="E147" s="18" t="s">
        <v>130</v>
      </c>
      <c r="F147" s="314">
        <v>853.27599999999995</v>
      </c>
      <c r="G147" s="40"/>
      <c r="H147" s="46"/>
    </row>
    <row r="148" s="2" customFormat="1" ht="16.8" customHeight="1">
      <c r="A148" s="40"/>
      <c r="B148" s="46"/>
      <c r="C148" s="313" t="s">
        <v>493</v>
      </c>
      <c r="D148" s="313" t="s">
        <v>494</v>
      </c>
      <c r="E148" s="18" t="s">
        <v>130</v>
      </c>
      <c r="F148" s="314">
        <v>853.27599999999995</v>
      </c>
      <c r="G148" s="40"/>
      <c r="H148" s="46"/>
    </row>
    <row r="149" s="2" customFormat="1" ht="26.4" customHeight="1">
      <c r="A149" s="40"/>
      <c r="B149" s="46"/>
      <c r="C149" s="308" t="s">
        <v>3083</v>
      </c>
      <c r="D149" s="308" t="s">
        <v>101</v>
      </c>
      <c r="E149" s="40"/>
      <c r="F149" s="40"/>
      <c r="G149" s="40"/>
      <c r="H149" s="46"/>
    </row>
    <row r="150" s="2" customFormat="1" ht="16.8" customHeight="1">
      <c r="A150" s="40"/>
      <c r="B150" s="46"/>
      <c r="C150" s="309" t="s">
        <v>1028</v>
      </c>
      <c r="D150" s="310" t="s">
        <v>1029</v>
      </c>
      <c r="E150" s="311" t="s">
        <v>130</v>
      </c>
      <c r="F150" s="312">
        <v>109.794</v>
      </c>
      <c r="G150" s="40"/>
      <c r="H150" s="46"/>
    </row>
    <row r="151" s="2" customFormat="1">
      <c r="A151" s="40"/>
      <c r="B151" s="46"/>
      <c r="C151" s="313" t="s">
        <v>1</v>
      </c>
      <c r="D151" s="313" t="s">
        <v>1980</v>
      </c>
      <c r="E151" s="18" t="s">
        <v>1</v>
      </c>
      <c r="F151" s="314">
        <v>0</v>
      </c>
      <c r="G151" s="40"/>
      <c r="H151" s="46"/>
    </row>
    <row r="152" s="2" customFormat="1" ht="16.8" customHeight="1">
      <c r="A152" s="40"/>
      <c r="B152" s="46"/>
      <c r="C152" s="313" t="s">
        <v>1</v>
      </c>
      <c r="D152" s="313" t="s">
        <v>1981</v>
      </c>
      <c r="E152" s="18" t="s">
        <v>1</v>
      </c>
      <c r="F152" s="314">
        <v>0</v>
      </c>
      <c r="G152" s="40"/>
      <c r="H152" s="46"/>
    </row>
    <row r="153" s="2" customFormat="1" ht="16.8" customHeight="1">
      <c r="A153" s="40"/>
      <c r="B153" s="46"/>
      <c r="C153" s="313" t="s">
        <v>1</v>
      </c>
      <c r="D153" s="313" t="s">
        <v>1982</v>
      </c>
      <c r="E153" s="18" t="s">
        <v>1</v>
      </c>
      <c r="F153" s="314">
        <v>0</v>
      </c>
      <c r="G153" s="40"/>
      <c r="H153" s="46"/>
    </row>
    <row r="154" s="2" customFormat="1" ht="16.8" customHeight="1">
      <c r="A154" s="40"/>
      <c r="B154" s="46"/>
      <c r="C154" s="313" t="s">
        <v>1</v>
      </c>
      <c r="D154" s="313" t="s">
        <v>1983</v>
      </c>
      <c r="E154" s="18" t="s">
        <v>1</v>
      </c>
      <c r="F154" s="314">
        <v>0</v>
      </c>
      <c r="G154" s="40"/>
      <c r="H154" s="46"/>
    </row>
    <row r="155" s="2" customFormat="1" ht="16.8" customHeight="1">
      <c r="A155" s="40"/>
      <c r="B155" s="46"/>
      <c r="C155" s="313" t="s">
        <v>1</v>
      </c>
      <c r="D155" s="313" t="s">
        <v>1984</v>
      </c>
      <c r="E155" s="18" t="s">
        <v>1</v>
      </c>
      <c r="F155" s="314">
        <v>0</v>
      </c>
      <c r="G155" s="40"/>
      <c r="H155" s="46"/>
    </row>
    <row r="156" s="2" customFormat="1" ht="16.8" customHeight="1">
      <c r="A156" s="40"/>
      <c r="B156" s="46"/>
      <c r="C156" s="313" t="s">
        <v>1</v>
      </c>
      <c r="D156" s="313" t="s">
        <v>1985</v>
      </c>
      <c r="E156" s="18" t="s">
        <v>1</v>
      </c>
      <c r="F156" s="314">
        <v>0</v>
      </c>
      <c r="G156" s="40"/>
      <c r="H156" s="46"/>
    </row>
    <row r="157" s="2" customFormat="1" ht="16.8" customHeight="1">
      <c r="A157" s="40"/>
      <c r="B157" s="46"/>
      <c r="C157" s="313" t="s">
        <v>1</v>
      </c>
      <c r="D157" s="313" t="s">
        <v>1986</v>
      </c>
      <c r="E157" s="18" t="s">
        <v>1</v>
      </c>
      <c r="F157" s="314">
        <v>0</v>
      </c>
      <c r="G157" s="40"/>
      <c r="H157" s="46"/>
    </row>
    <row r="158" s="2" customFormat="1" ht="16.8" customHeight="1">
      <c r="A158" s="40"/>
      <c r="B158" s="46"/>
      <c r="C158" s="313" t="s">
        <v>1</v>
      </c>
      <c r="D158" s="313" t="s">
        <v>1987</v>
      </c>
      <c r="E158" s="18" t="s">
        <v>1</v>
      </c>
      <c r="F158" s="314">
        <v>0</v>
      </c>
      <c r="G158" s="40"/>
      <c r="H158" s="46"/>
    </row>
    <row r="159" s="2" customFormat="1" ht="16.8" customHeight="1">
      <c r="A159" s="40"/>
      <c r="B159" s="46"/>
      <c r="C159" s="313" t="s">
        <v>1028</v>
      </c>
      <c r="D159" s="313" t="s">
        <v>1988</v>
      </c>
      <c r="E159" s="18" t="s">
        <v>1</v>
      </c>
      <c r="F159" s="314">
        <v>109.794</v>
      </c>
      <c r="G159" s="40"/>
      <c r="H159" s="46"/>
    </row>
    <row r="160" s="2" customFormat="1" ht="16.8" customHeight="1">
      <c r="A160" s="40"/>
      <c r="B160" s="46"/>
      <c r="C160" s="315" t="s">
        <v>3081</v>
      </c>
      <c r="D160" s="40"/>
      <c r="E160" s="40"/>
      <c r="F160" s="40"/>
      <c r="G160" s="40"/>
      <c r="H160" s="46"/>
    </row>
    <row r="161" s="2" customFormat="1" ht="16.8" customHeight="1">
      <c r="A161" s="40"/>
      <c r="B161" s="46"/>
      <c r="C161" s="313" t="s">
        <v>1977</v>
      </c>
      <c r="D161" s="313" t="s">
        <v>1978</v>
      </c>
      <c r="E161" s="18" t="s">
        <v>130</v>
      </c>
      <c r="F161" s="314">
        <v>109.794</v>
      </c>
      <c r="G161" s="40"/>
      <c r="H161" s="46"/>
    </row>
    <row r="162" s="2" customFormat="1">
      <c r="A162" s="40"/>
      <c r="B162" s="46"/>
      <c r="C162" s="313" t="s">
        <v>1993</v>
      </c>
      <c r="D162" s="313" t="s">
        <v>1994</v>
      </c>
      <c r="E162" s="18" t="s">
        <v>130</v>
      </c>
      <c r="F162" s="314">
        <v>109.794</v>
      </c>
      <c r="G162" s="40"/>
      <c r="H162" s="46"/>
    </row>
    <row r="163" s="2" customFormat="1">
      <c r="A163" s="40"/>
      <c r="B163" s="46"/>
      <c r="C163" s="313" t="s">
        <v>1998</v>
      </c>
      <c r="D163" s="313" t="s">
        <v>1999</v>
      </c>
      <c r="E163" s="18" t="s">
        <v>130</v>
      </c>
      <c r="F163" s="314">
        <v>109.794</v>
      </c>
      <c r="G163" s="40"/>
      <c r="H163" s="46"/>
    </row>
    <row r="164" s="2" customFormat="1">
      <c r="A164" s="40"/>
      <c r="B164" s="46"/>
      <c r="C164" s="313" t="s">
        <v>2002</v>
      </c>
      <c r="D164" s="313" t="s">
        <v>2003</v>
      </c>
      <c r="E164" s="18" t="s">
        <v>130</v>
      </c>
      <c r="F164" s="314">
        <v>109.794</v>
      </c>
      <c r="G164" s="40"/>
      <c r="H164" s="46"/>
    </row>
    <row r="165" s="2" customFormat="1" ht="16.8" customHeight="1">
      <c r="A165" s="40"/>
      <c r="B165" s="46"/>
      <c r="C165" s="309" t="s">
        <v>1025</v>
      </c>
      <c r="D165" s="310" t="s">
        <v>1026</v>
      </c>
      <c r="E165" s="311" t="s">
        <v>130</v>
      </c>
      <c r="F165" s="312">
        <v>274.06799999999998</v>
      </c>
      <c r="G165" s="40"/>
      <c r="H165" s="46"/>
    </row>
    <row r="166" s="2" customFormat="1">
      <c r="A166" s="40"/>
      <c r="B166" s="46"/>
      <c r="C166" s="313" t="s">
        <v>1</v>
      </c>
      <c r="D166" s="313" t="s">
        <v>1951</v>
      </c>
      <c r="E166" s="18" t="s">
        <v>1</v>
      </c>
      <c r="F166" s="314">
        <v>0</v>
      </c>
      <c r="G166" s="40"/>
      <c r="H166" s="46"/>
    </row>
    <row r="167" s="2" customFormat="1" ht="16.8" customHeight="1">
      <c r="A167" s="40"/>
      <c r="B167" s="46"/>
      <c r="C167" s="313" t="s">
        <v>1</v>
      </c>
      <c r="D167" s="313" t="s">
        <v>1</v>
      </c>
      <c r="E167" s="18" t="s">
        <v>1</v>
      </c>
      <c r="F167" s="314">
        <v>0</v>
      </c>
      <c r="G167" s="40"/>
      <c r="H167" s="46"/>
    </row>
    <row r="168" s="2" customFormat="1" ht="16.8" customHeight="1">
      <c r="A168" s="40"/>
      <c r="B168" s="46"/>
      <c r="C168" s="313" t="s">
        <v>1</v>
      </c>
      <c r="D168" s="313" t="s">
        <v>309</v>
      </c>
      <c r="E168" s="18" t="s">
        <v>1</v>
      </c>
      <c r="F168" s="314">
        <v>0</v>
      </c>
      <c r="G168" s="40"/>
      <c r="H168" s="46"/>
    </row>
    <row r="169" s="2" customFormat="1" ht="16.8" customHeight="1">
      <c r="A169" s="40"/>
      <c r="B169" s="46"/>
      <c r="C169" s="313" t="s">
        <v>1</v>
      </c>
      <c r="D169" s="313" t="s">
        <v>310</v>
      </c>
      <c r="E169" s="18" t="s">
        <v>1</v>
      </c>
      <c r="F169" s="314">
        <v>0</v>
      </c>
      <c r="G169" s="40"/>
      <c r="H169" s="46"/>
    </row>
    <row r="170" s="2" customFormat="1" ht="16.8" customHeight="1">
      <c r="A170" s="40"/>
      <c r="B170" s="46"/>
      <c r="C170" s="313" t="s">
        <v>1</v>
      </c>
      <c r="D170" s="313" t="s">
        <v>311</v>
      </c>
      <c r="E170" s="18" t="s">
        <v>1</v>
      </c>
      <c r="F170" s="314">
        <v>0</v>
      </c>
      <c r="G170" s="40"/>
      <c r="H170" s="46"/>
    </row>
    <row r="171" s="2" customFormat="1" ht="16.8" customHeight="1">
      <c r="A171" s="40"/>
      <c r="B171" s="46"/>
      <c r="C171" s="313" t="s">
        <v>1</v>
      </c>
      <c r="D171" s="313" t="s">
        <v>1952</v>
      </c>
      <c r="E171" s="18" t="s">
        <v>1</v>
      </c>
      <c r="F171" s="314">
        <v>0</v>
      </c>
      <c r="G171" s="40"/>
      <c r="H171" s="46"/>
    </row>
    <row r="172" s="2" customFormat="1" ht="16.8" customHeight="1">
      <c r="A172" s="40"/>
      <c r="B172" s="46"/>
      <c r="C172" s="313" t="s">
        <v>1</v>
      </c>
      <c r="D172" s="313" t="s">
        <v>1953</v>
      </c>
      <c r="E172" s="18" t="s">
        <v>1</v>
      </c>
      <c r="F172" s="314">
        <v>0</v>
      </c>
      <c r="G172" s="40"/>
      <c r="H172" s="46"/>
    </row>
    <row r="173" s="2" customFormat="1" ht="16.8" customHeight="1">
      <c r="A173" s="40"/>
      <c r="B173" s="46"/>
      <c r="C173" s="313" t="s">
        <v>1</v>
      </c>
      <c r="D173" s="313" t="s">
        <v>1954</v>
      </c>
      <c r="E173" s="18" t="s">
        <v>1</v>
      </c>
      <c r="F173" s="314">
        <v>0</v>
      </c>
      <c r="G173" s="40"/>
      <c r="H173" s="46"/>
    </row>
    <row r="174" s="2" customFormat="1" ht="16.8" customHeight="1">
      <c r="A174" s="40"/>
      <c r="B174" s="46"/>
      <c r="C174" s="313" t="s">
        <v>1</v>
      </c>
      <c r="D174" s="313" t="s">
        <v>315</v>
      </c>
      <c r="E174" s="18" t="s">
        <v>1</v>
      </c>
      <c r="F174" s="314">
        <v>0</v>
      </c>
      <c r="G174" s="40"/>
      <c r="H174" s="46"/>
    </row>
    <row r="175" s="2" customFormat="1" ht="16.8" customHeight="1">
      <c r="A175" s="40"/>
      <c r="B175" s="46"/>
      <c r="C175" s="313" t="s">
        <v>1</v>
      </c>
      <c r="D175" s="313" t="s">
        <v>1955</v>
      </c>
      <c r="E175" s="18" t="s">
        <v>1</v>
      </c>
      <c r="F175" s="314">
        <v>0</v>
      </c>
      <c r="G175" s="40"/>
      <c r="H175" s="46"/>
    </row>
    <row r="176" s="2" customFormat="1" ht="16.8" customHeight="1">
      <c r="A176" s="40"/>
      <c r="B176" s="46"/>
      <c r="C176" s="313" t="s">
        <v>1</v>
      </c>
      <c r="D176" s="313" t="s">
        <v>1956</v>
      </c>
      <c r="E176" s="18" t="s">
        <v>1</v>
      </c>
      <c r="F176" s="314">
        <v>0</v>
      </c>
      <c r="G176" s="40"/>
      <c r="H176" s="46"/>
    </row>
    <row r="177" s="2" customFormat="1" ht="16.8" customHeight="1">
      <c r="A177" s="40"/>
      <c r="B177" s="46"/>
      <c r="C177" s="313" t="s">
        <v>1</v>
      </c>
      <c r="D177" s="313" t="s">
        <v>1957</v>
      </c>
      <c r="E177" s="18" t="s">
        <v>1</v>
      </c>
      <c r="F177" s="314">
        <v>274.06799999999998</v>
      </c>
      <c r="G177" s="40"/>
      <c r="H177" s="46"/>
    </row>
    <row r="178" s="2" customFormat="1" ht="16.8" customHeight="1">
      <c r="A178" s="40"/>
      <c r="B178" s="46"/>
      <c r="C178" s="313" t="s">
        <v>1025</v>
      </c>
      <c r="D178" s="313" t="s">
        <v>252</v>
      </c>
      <c r="E178" s="18" t="s">
        <v>1</v>
      </c>
      <c r="F178" s="314">
        <v>274.06799999999998</v>
      </c>
      <c r="G178" s="40"/>
      <c r="H178" s="46"/>
    </row>
    <row r="179" s="2" customFormat="1" ht="16.8" customHeight="1">
      <c r="A179" s="40"/>
      <c r="B179" s="46"/>
      <c r="C179" s="315" t="s">
        <v>3081</v>
      </c>
      <c r="D179" s="40"/>
      <c r="E179" s="40"/>
      <c r="F179" s="40"/>
      <c r="G179" s="40"/>
      <c r="H179" s="46"/>
    </row>
    <row r="180" s="2" customFormat="1" ht="16.8" customHeight="1">
      <c r="A180" s="40"/>
      <c r="B180" s="46"/>
      <c r="C180" s="313" t="s">
        <v>1948</v>
      </c>
      <c r="D180" s="313" t="s">
        <v>1949</v>
      </c>
      <c r="E180" s="18" t="s">
        <v>130</v>
      </c>
      <c r="F180" s="314">
        <v>274.06799999999998</v>
      </c>
      <c r="G180" s="40"/>
      <c r="H180" s="46"/>
    </row>
    <row r="181" s="2" customFormat="1">
      <c r="A181" s="40"/>
      <c r="B181" s="46"/>
      <c r="C181" s="313" t="s">
        <v>1964</v>
      </c>
      <c r="D181" s="313" t="s">
        <v>1965</v>
      </c>
      <c r="E181" s="18" t="s">
        <v>130</v>
      </c>
      <c r="F181" s="314">
        <v>274.06799999999998</v>
      </c>
      <c r="G181" s="40"/>
      <c r="H181" s="46"/>
    </row>
    <row r="182" s="2" customFormat="1">
      <c r="A182" s="40"/>
      <c r="B182" s="46"/>
      <c r="C182" s="313" t="s">
        <v>1969</v>
      </c>
      <c r="D182" s="313" t="s">
        <v>1970</v>
      </c>
      <c r="E182" s="18" t="s">
        <v>130</v>
      </c>
      <c r="F182" s="314">
        <v>274.06799999999998</v>
      </c>
      <c r="G182" s="40"/>
      <c r="H182" s="46"/>
    </row>
    <row r="183" s="2" customFormat="1">
      <c r="A183" s="40"/>
      <c r="B183" s="46"/>
      <c r="C183" s="313" t="s">
        <v>1973</v>
      </c>
      <c r="D183" s="313" t="s">
        <v>1974</v>
      </c>
      <c r="E183" s="18" t="s">
        <v>130</v>
      </c>
      <c r="F183" s="314">
        <v>274.06799999999998</v>
      </c>
      <c r="G183" s="40"/>
      <c r="H183" s="46"/>
    </row>
    <row r="184" s="2" customFormat="1" ht="7.44" customHeight="1">
      <c r="A184" s="40"/>
      <c r="B184" s="182"/>
      <c r="C184" s="183"/>
      <c r="D184" s="183"/>
      <c r="E184" s="183"/>
      <c r="F184" s="183"/>
      <c r="G184" s="183"/>
      <c r="H184" s="46"/>
    </row>
    <row r="185" s="2" customFormat="1">
      <c r="A185" s="40"/>
      <c r="B185" s="40"/>
      <c r="C185" s="40"/>
      <c r="D185" s="40"/>
      <c r="E185" s="40"/>
      <c r="F185" s="40"/>
      <c r="G185" s="40"/>
      <c r="H185" s="40"/>
    </row>
  </sheetData>
  <sheetProtection sheet="1" formatColumns="0" formatRows="0" objects="1" scenarios="1" spinCount="100000" saltValue="2G9l/4AMyJjRPT5TuAJeZBQoOGcgQqUF3IdrnNSGMZuES0BuLh7DVM3M2zldUbumzjPH4hDe769Tzh8J6h1YKA==" hashValue="uLNEV4ZF7WvQquy6GFiVYZB/G9UQ8QAuuFHXV0DiRp1jAKq6Lef5e22bLzCZDlHqxE0amZZPvfZ7HZmA+gYHiA==" algorithmName="SHA-512" password="CF7A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  <c r="AZ2" s="148" t="s">
        <v>124</v>
      </c>
      <c r="BA2" s="148" t="s">
        <v>125</v>
      </c>
      <c r="BB2" s="148" t="s">
        <v>126</v>
      </c>
      <c r="BC2" s="148" t="s">
        <v>127</v>
      </c>
      <c r="BD2" s="148" t="s">
        <v>94</v>
      </c>
    </row>
    <row r="3" hidden="1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94</v>
      </c>
      <c r="AZ3" s="148" t="s">
        <v>128</v>
      </c>
      <c r="BA3" s="148" t="s">
        <v>129</v>
      </c>
      <c r="BB3" s="148" t="s">
        <v>130</v>
      </c>
      <c r="BC3" s="148" t="s">
        <v>131</v>
      </c>
      <c r="BD3" s="148" t="s">
        <v>94</v>
      </c>
    </row>
    <row r="4" hidden="1" s="1" customFormat="1" ht="24.96" customHeight="1">
      <c r="B4" s="21"/>
      <c r="D4" s="151" t="s">
        <v>132</v>
      </c>
      <c r="L4" s="21"/>
      <c r="M4" s="152" t="s">
        <v>10</v>
      </c>
      <c r="AT4" s="18" t="s">
        <v>4</v>
      </c>
      <c r="AZ4" s="148" t="s">
        <v>133</v>
      </c>
      <c r="BA4" s="148" t="s">
        <v>134</v>
      </c>
      <c r="BB4" s="148" t="s">
        <v>130</v>
      </c>
      <c r="BC4" s="148" t="s">
        <v>135</v>
      </c>
      <c r="BD4" s="148" t="s">
        <v>94</v>
      </c>
    </row>
    <row r="5" hidden="1" s="1" customFormat="1" ht="6.96" customHeight="1">
      <c r="B5" s="21"/>
      <c r="L5" s="21"/>
      <c r="AZ5" s="148" t="s">
        <v>136</v>
      </c>
      <c r="BA5" s="148" t="s">
        <v>137</v>
      </c>
      <c r="BB5" s="148" t="s">
        <v>130</v>
      </c>
      <c r="BC5" s="148" t="s">
        <v>138</v>
      </c>
      <c r="BD5" s="148" t="s">
        <v>94</v>
      </c>
    </row>
    <row r="6" hidden="1" s="1" customFormat="1" ht="12" customHeight="1">
      <c r="B6" s="21"/>
      <c r="D6" s="153" t="s">
        <v>16</v>
      </c>
      <c r="L6" s="21"/>
      <c r="AZ6" s="148" t="s">
        <v>139</v>
      </c>
      <c r="BA6" s="148" t="s">
        <v>140</v>
      </c>
      <c r="BB6" s="148" t="s">
        <v>130</v>
      </c>
      <c r="BC6" s="148" t="s">
        <v>141</v>
      </c>
      <c r="BD6" s="148" t="s">
        <v>94</v>
      </c>
    </row>
    <row r="7" hidden="1" s="1" customFormat="1" ht="16.5" customHeight="1">
      <c r="B7" s="21"/>
      <c r="E7" s="154" t="str">
        <f>'Rekapitulace stavby'!K6</f>
        <v>Stavební elektroinstalace v AKO1 VDJ Jesenice I</v>
      </c>
      <c r="F7" s="153"/>
      <c r="G7" s="153"/>
      <c r="H7" s="153"/>
      <c r="L7" s="21"/>
      <c r="AZ7" s="148" t="s">
        <v>142</v>
      </c>
      <c r="BA7" s="148" t="s">
        <v>143</v>
      </c>
      <c r="BB7" s="148" t="s">
        <v>126</v>
      </c>
      <c r="BC7" s="148" t="s">
        <v>144</v>
      </c>
      <c r="BD7" s="148" t="s">
        <v>94</v>
      </c>
    </row>
    <row r="8" hidden="1" s="1" customFormat="1" ht="12" customHeight="1">
      <c r="B8" s="21"/>
      <c r="D8" s="153" t="s">
        <v>145</v>
      </c>
      <c r="L8" s="21"/>
      <c r="AZ8" s="148" t="s">
        <v>146</v>
      </c>
      <c r="BA8" s="148" t="s">
        <v>147</v>
      </c>
      <c r="BB8" s="148" t="s">
        <v>130</v>
      </c>
      <c r="BC8" s="148" t="s">
        <v>148</v>
      </c>
      <c r="BD8" s="148" t="s">
        <v>94</v>
      </c>
    </row>
    <row r="9" hidden="1" s="2" customFormat="1" ht="16.5" customHeight="1">
      <c r="A9" s="40"/>
      <c r="B9" s="46"/>
      <c r="C9" s="40"/>
      <c r="D9" s="40"/>
      <c r="E9" s="154" t="s">
        <v>149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48" t="s">
        <v>150</v>
      </c>
      <c r="BA9" s="148" t="s">
        <v>151</v>
      </c>
      <c r="BB9" s="148" t="s">
        <v>130</v>
      </c>
      <c r="BC9" s="148" t="s">
        <v>152</v>
      </c>
      <c r="BD9" s="148" t="s">
        <v>94</v>
      </c>
    </row>
    <row r="10" hidden="1" s="2" customFormat="1" ht="12" customHeight="1">
      <c r="A10" s="40"/>
      <c r="B10" s="46"/>
      <c r="C10" s="40"/>
      <c r="D10" s="153" t="s">
        <v>153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48" t="s">
        <v>154</v>
      </c>
      <c r="BA10" s="148" t="s">
        <v>155</v>
      </c>
      <c r="BB10" s="148" t="s">
        <v>130</v>
      </c>
      <c r="BC10" s="148" t="s">
        <v>156</v>
      </c>
      <c r="BD10" s="148" t="s">
        <v>94</v>
      </c>
    </row>
    <row r="11" hidden="1" s="2" customFormat="1" ht="16.5" customHeight="1">
      <c r="A11" s="40"/>
      <c r="B11" s="46"/>
      <c r="C11" s="40"/>
      <c r="D11" s="40"/>
      <c r="E11" s="155" t="s">
        <v>157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48" t="s">
        <v>158</v>
      </c>
      <c r="BA11" s="148" t="s">
        <v>159</v>
      </c>
      <c r="BB11" s="148" t="s">
        <v>160</v>
      </c>
      <c r="BC11" s="148" t="s">
        <v>161</v>
      </c>
      <c r="BD11" s="148" t="s">
        <v>94</v>
      </c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53" t="s">
        <v>18</v>
      </c>
      <c r="E13" s="40"/>
      <c r="F13" s="143" t="s">
        <v>1</v>
      </c>
      <c r="G13" s="40"/>
      <c r="H13" s="40"/>
      <c r="I13" s="153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53" t="s">
        <v>20</v>
      </c>
      <c r="E14" s="40"/>
      <c r="F14" s="143" t="s">
        <v>21</v>
      </c>
      <c r="G14" s="40"/>
      <c r="H14" s="40"/>
      <c r="I14" s="153" t="s">
        <v>22</v>
      </c>
      <c r="J14" s="156" t="str">
        <f>'Rekapitulace stavby'!AN8</f>
        <v>30. 11. 2023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53" t="s">
        <v>28</v>
      </c>
      <c r="E16" s="40"/>
      <c r="F16" s="40"/>
      <c r="G16" s="40"/>
      <c r="H16" s="40"/>
      <c r="I16" s="153" t="s">
        <v>29</v>
      </c>
      <c r="J16" s="143" t="s">
        <v>30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43" t="s">
        <v>31</v>
      </c>
      <c r="F17" s="40"/>
      <c r="G17" s="40"/>
      <c r="H17" s="40"/>
      <c r="I17" s="153" t="s">
        <v>32</v>
      </c>
      <c r="J17" s="143" t="s">
        <v>33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53" t="s">
        <v>34</v>
      </c>
      <c r="E19" s="40"/>
      <c r="F19" s="40"/>
      <c r="G19" s="40"/>
      <c r="H19" s="40"/>
      <c r="I19" s="153" t="s">
        <v>29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3" t="s">
        <v>32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53" t="s">
        <v>36</v>
      </c>
      <c r="E22" s="40"/>
      <c r="F22" s="40"/>
      <c r="G22" s="40"/>
      <c r="H22" s="40"/>
      <c r="I22" s="153" t="s">
        <v>29</v>
      </c>
      <c r="J22" s="143" t="s">
        <v>37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43" t="s">
        <v>38</v>
      </c>
      <c r="F23" s="40"/>
      <c r="G23" s="40"/>
      <c r="H23" s="40"/>
      <c r="I23" s="153" t="s">
        <v>32</v>
      </c>
      <c r="J23" s="143" t="s">
        <v>39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53" t="s">
        <v>41</v>
      </c>
      <c r="E25" s="40"/>
      <c r="F25" s="40"/>
      <c r="G25" s="40"/>
      <c r="H25" s="40"/>
      <c r="I25" s="153" t="s">
        <v>29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43" t="s">
        <v>42</v>
      </c>
      <c r="F26" s="40"/>
      <c r="G26" s="40"/>
      <c r="H26" s="40"/>
      <c r="I26" s="153" t="s">
        <v>32</v>
      </c>
      <c r="J26" s="143" t="s">
        <v>1</v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53" t="s">
        <v>43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238.5" customHeight="1">
      <c r="A29" s="157"/>
      <c r="B29" s="158"/>
      <c r="C29" s="157"/>
      <c r="D29" s="157"/>
      <c r="E29" s="159" t="s">
        <v>162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1"/>
      <c r="J31" s="161"/>
      <c r="K31" s="16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45</v>
      </c>
      <c r="E32" s="40"/>
      <c r="F32" s="40"/>
      <c r="G32" s="40"/>
      <c r="H32" s="40"/>
      <c r="I32" s="40"/>
      <c r="J32" s="163">
        <f>ROUND(J131,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47</v>
      </c>
      <c r="G34" s="40"/>
      <c r="H34" s="40"/>
      <c r="I34" s="164" t="s">
        <v>46</v>
      </c>
      <c r="J34" s="164" t="s">
        <v>48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5" t="s">
        <v>49</v>
      </c>
      <c r="E35" s="153" t="s">
        <v>50</v>
      </c>
      <c r="F35" s="166">
        <f>ROUND((SUM(BE131:BE642)),  2)</f>
        <v>0</v>
      </c>
      <c r="G35" s="40"/>
      <c r="H35" s="40"/>
      <c r="I35" s="167">
        <v>0.20999999999999999</v>
      </c>
      <c r="J35" s="166">
        <f>ROUND(((SUM(BE131:BE642))*I35),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53" t="s">
        <v>51</v>
      </c>
      <c r="F36" s="166">
        <f>ROUND((SUM(BF131:BF642)),  2)</f>
        <v>0</v>
      </c>
      <c r="G36" s="40"/>
      <c r="H36" s="40"/>
      <c r="I36" s="167">
        <v>0.14999999999999999</v>
      </c>
      <c r="J36" s="166">
        <f>ROUND(((SUM(BF131:BF642))*I36),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52</v>
      </c>
      <c r="F37" s="166">
        <f>ROUND((SUM(BG131:BG642)),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3" t="s">
        <v>53</v>
      </c>
      <c r="F38" s="166">
        <f>ROUND((SUM(BH131:BH642)),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54</v>
      </c>
      <c r="F39" s="166">
        <f>ROUND((SUM(BI131:BI642)),  2)</f>
        <v>0</v>
      </c>
      <c r="G39" s="40"/>
      <c r="H39" s="40"/>
      <c r="I39" s="167">
        <v>0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8"/>
      <c r="D41" s="169" t="s">
        <v>55</v>
      </c>
      <c r="E41" s="170"/>
      <c r="F41" s="170"/>
      <c r="G41" s="171" t="s">
        <v>56</v>
      </c>
      <c r="H41" s="172" t="s">
        <v>57</v>
      </c>
      <c r="I41" s="170"/>
      <c r="J41" s="173">
        <f>SUM(J32:J39)</f>
        <v>0</v>
      </c>
      <c r="K41" s="174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5"/>
      <c r="D50" s="175" t="s">
        <v>58</v>
      </c>
      <c r="E50" s="176"/>
      <c r="F50" s="176"/>
      <c r="G50" s="175" t="s">
        <v>59</v>
      </c>
      <c r="H50" s="176"/>
      <c r="I50" s="176"/>
      <c r="J50" s="176"/>
      <c r="K50" s="176"/>
      <c r="L50" s="65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40"/>
      <c r="B61" s="46"/>
      <c r="C61" s="40"/>
      <c r="D61" s="177" t="s">
        <v>60</v>
      </c>
      <c r="E61" s="178"/>
      <c r="F61" s="179" t="s">
        <v>61</v>
      </c>
      <c r="G61" s="177" t="s">
        <v>60</v>
      </c>
      <c r="H61" s="178"/>
      <c r="I61" s="178"/>
      <c r="J61" s="180" t="s">
        <v>61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40"/>
      <c r="B65" s="46"/>
      <c r="C65" s="40"/>
      <c r="D65" s="175" t="s">
        <v>62</v>
      </c>
      <c r="E65" s="181"/>
      <c r="F65" s="181"/>
      <c r="G65" s="175" t="s">
        <v>63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40"/>
      <c r="B76" s="46"/>
      <c r="C76" s="40"/>
      <c r="D76" s="177" t="s">
        <v>60</v>
      </c>
      <c r="E76" s="178"/>
      <c r="F76" s="179" t="s">
        <v>61</v>
      </c>
      <c r="G76" s="177" t="s">
        <v>60</v>
      </c>
      <c r="H76" s="178"/>
      <c r="I76" s="178"/>
      <c r="J76" s="180" t="s">
        <v>61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hidden="1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hidden="1"/>
    <row r="79" hidden="1"/>
    <row r="80" hidden="1"/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163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Stavební elektroinstalace v AKO1 VDJ Jesenice I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145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6" t="s">
        <v>149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153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SO01.1 - Sanace a stavební úpravy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20</v>
      </c>
      <c r="D91" s="42"/>
      <c r="E91" s="42"/>
      <c r="F91" s="28" t="str">
        <f>F14</f>
        <v>VDJ Jesenice 1, Vestecká 151, 252 50 Vestec</v>
      </c>
      <c r="G91" s="42"/>
      <c r="H91" s="42"/>
      <c r="I91" s="33" t="s">
        <v>22</v>
      </c>
      <c r="J91" s="81" t="str">
        <f>IF(J14="","",J14)</f>
        <v>30. 11. 2023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3" t="s">
        <v>28</v>
      </c>
      <c r="D93" s="42"/>
      <c r="E93" s="42"/>
      <c r="F93" s="28" t="str">
        <f>E17</f>
        <v>Voda Želivka a.s.</v>
      </c>
      <c r="G93" s="42"/>
      <c r="H93" s="42"/>
      <c r="I93" s="33" t="s">
        <v>36</v>
      </c>
      <c r="J93" s="38" t="str">
        <f>E23</f>
        <v>MPC System, společnost s r.o.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41</v>
      </c>
      <c r="J94" s="38" t="str">
        <f>E26</f>
        <v>Ing. Karel Řeháček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7" t="s">
        <v>164</v>
      </c>
      <c r="D96" s="188"/>
      <c r="E96" s="188"/>
      <c r="F96" s="188"/>
      <c r="G96" s="188"/>
      <c r="H96" s="188"/>
      <c r="I96" s="188"/>
      <c r="J96" s="189" t="s">
        <v>165</v>
      </c>
      <c r="K96" s="188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90" t="s">
        <v>166</v>
      </c>
      <c r="D98" s="42"/>
      <c r="E98" s="42"/>
      <c r="F98" s="42"/>
      <c r="G98" s="42"/>
      <c r="H98" s="42"/>
      <c r="I98" s="42"/>
      <c r="J98" s="112">
        <f>J131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167</v>
      </c>
    </row>
    <row r="99" s="9" customFormat="1" ht="24.96" customHeight="1">
      <c r="A99" s="9"/>
      <c r="B99" s="191"/>
      <c r="C99" s="192"/>
      <c r="D99" s="193" t="s">
        <v>168</v>
      </c>
      <c r="E99" s="194"/>
      <c r="F99" s="194"/>
      <c r="G99" s="194"/>
      <c r="H99" s="194"/>
      <c r="I99" s="194"/>
      <c r="J99" s="195">
        <f>J132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35"/>
      <c r="D100" s="198" t="s">
        <v>169</v>
      </c>
      <c r="E100" s="199"/>
      <c r="F100" s="199"/>
      <c r="G100" s="199"/>
      <c r="H100" s="199"/>
      <c r="I100" s="199"/>
      <c r="J100" s="200">
        <f>J133</f>
        <v>0</v>
      </c>
      <c r="K100" s="135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5"/>
      <c r="D101" s="198" t="s">
        <v>170</v>
      </c>
      <c r="E101" s="199"/>
      <c r="F101" s="199"/>
      <c r="G101" s="199"/>
      <c r="H101" s="199"/>
      <c r="I101" s="199"/>
      <c r="J101" s="200">
        <f>J214</f>
        <v>0</v>
      </c>
      <c r="K101" s="135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35"/>
      <c r="D102" s="198" t="s">
        <v>171</v>
      </c>
      <c r="E102" s="199"/>
      <c r="F102" s="199"/>
      <c r="G102" s="199"/>
      <c r="H102" s="199"/>
      <c r="I102" s="199"/>
      <c r="J102" s="200">
        <f>J376</f>
        <v>0</v>
      </c>
      <c r="K102" s="135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35"/>
      <c r="D103" s="198" t="s">
        <v>172</v>
      </c>
      <c r="E103" s="199"/>
      <c r="F103" s="199"/>
      <c r="G103" s="199"/>
      <c r="H103" s="199"/>
      <c r="I103" s="199"/>
      <c r="J103" s="200">
        <f>J495</f>
        <v>0</v>
      </c>
      <c r="K103" s="135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35"/>
      <c r="D104" s="198" t="s">
        <v>173</v>
      </c>
      <c r="E104" s="199"/>
      <c r="F104" s="199"/>
      <c r="G104" s="199"/>
      <c r="H104" s="199"/>
      <c r="I104" s="199"/>
      <c r="J104" s="200">
        <f>J519</f>
        <v>0</v>
      </c>
      <c r="K104" s="135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35"/>
      <c r="D105" s="198" t="s">
        <v>174</v>
      </c>
      <c r="E105" s="199"/>
      <c r="F105" s="199"/>
      <c r="G105" s="199"/>
      <c r="H105" s="199"/>
      <c r="I105" s="199"/>
      <c r="J105" s="200">
        <f>J552</f>
        <v>0</v>
      </c>
      <c r="K105" s="135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35"/>
      <c r="D106" s="198" t="s">
        <v>175</v>
      </c>
      <c r="E106" s="199"/>
      <c r="F106" s="199"/>
      <c r="G106" s="199"/>
      <c r="H106" s="199"/>
      <c r="I106" s="199"/>
      <c r="J106" s="200">
        <f>J595</f>
        <v>0</v>
      </c>
      <c r="K106" s="135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97"/>
      <c r="C107" s="135"/>
      <c r="D107" s="198" t="s">
        <v>176</v>
      </c>
      <c r="E107" s="199"/>
      <c r="F107" s="199"/>
      <c r="G107" s="199"/>
      <c r="H107" s="199"/>
      <c r="I107" s="199"/>
      <c r="J107" s="200">
        <f>J630</f>
        <v>0</v>
      </c>
      <c r="K107" s="135"/>
      <c r="L107" s="20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97"/>
      <c r="C108" s="135"/>
      <c r="D108" s="198" t="s">
        <v>177</v>
      </c>
      <c r="E108" s="199"/>
      <c r="F108" s="199"/>
      <c r="G108" s="199"/>
      <c r="H108" s="199"/>
      <c r="I108" s="199"/>
      <c r="J108" s="200">
        <f>J633</f>
        <v>0</v>
      </c>
      <c r="K108" s="135"/>
      <c r="L108" s="20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97"/>
      <c r="C109" s="135"/>
      <c r="D109" s="198" t="s">
        <v>178</v>
      </c>
      <c r="E109" s="199"/>
      <c r="F109" s="199"/>
      <c r="G109" s="199"/>
      <c r="H109" s="199"/>
      <c r="I109" s="199"/>
      <c r="J109" s="200">
        <f>J640</f>
        <v>0</v>
      </c>
      <c r="K109" s="135"/>
      <c r="L109" s="20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40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6.96" customHeight="1">
      <c r="A111" s="40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5" s="2" customFormat="1" ht="6.96" customHeight="1">
      <c r="A115" s="40"/>
      <c r="B115" s="70"/>
      <c r="C115" s="71"/>
      <c r="D115" s="71"/>
      <c r="E115" s="71"/>
      <c r="F115" s="71"/>
      <c r="G115" s="71"/>
      <c r="H115" s="71"/>
      <c r="I115" s="71"/>
      <c r="J115" s="71"/>
      <c r="K115" s="71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24.96" customHeight="1">
      <c r="A116" s="40"/>
      <c r="B116" s="41"/>
      <c r="C116" s="24" t="s">
        <v>179</v>
      </c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6.96" customHeight="1">
      <c r="A117" s="40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2" customHeight="1">
      <c r="A118" s="40"/>
      <c r="B118" s="41"/>
      <c r="C118" s="33" t="s">
        <v>16</v>
      </c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6.5" customHeight="1">
      <c r="A119" s="40"/>
      <c r="B119" s="41"/>
      <c r="C119" s="42"/>
      <c r="D119" s="42"/>
      <c r="E119" s="186" t="str">
        <f>E7</f>
        <v>Stavební elektroinstalace v AKO1 VDJ Jesenice I</v>
      </c>
      <c r="F119" s="33"/>
      <c r="G119" s="33"/>
      <c r="H119" s="33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1" customFormat="1" ht="12" customHeight="1">
      <c r="B120" s="22"/>
      <c r="C120" s="33" t="s">
        <v>145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2" customFormat="1" ht="16.5" customHeight="1">
      <c r="A121" s="40"/>
      <c r="B121" s="41"/>
      <c r="C121" s="42"/>
      <c r="D121" s="42"/>
      <c r="E121" s="186" t="s">
        <v>149</v>
      </c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2" customHeight="1">
      <c r="A122" s="40"/>
      <c r="B122" s="41"/>
      <c r="C122" s="33" t="s">
        <v>153</v>
      </c>
      <c r="D122" s="42"/>
      <c r="E122" s="42"/>
      <c r="F122" s="42"/>
      <c r="G122" s="42"/>
      <c r="H122" s="42"/>
      <c r="I122" s="42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6.5" customHeight="1">
      <c r="A123" s="40"/>
      <c r="B123" s="41"/>
      <c r="C123" s="42"/>
      <c r="D123" s="42"/>
      <c r="E123" s="78" t="str">
        <f>E11</f>
        <v>SO01.1 - Sanace a stavební úpravy</v>
      </c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6.96" customHeight="1">
      <c r="A124" s="40"/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2" customHeight="1">
      <c r="A125" s="40"/>
      <c r="B125" s="41"/>
      <c r="C125" s="33" t="s">
        <v>20</v>
      </c>
      <c r="D125" s="42"/>
      <c r="E125" s="42"/>
      <c r="F125" s="28" t="str">
        <f>F14</f>
        <v>VDJ Jesenice 1, Vestecká 151, 252 50 Vestec</v>
      </c>
      <c r="G125" s="42"/>
      <c r="H125" s="42"/>
      <c r="I125" s="33" t="s">
        <v>22</v>
      </c>
      <c r="J125" s="81" t="str">
        <f>IF(J14="","",J14)</f>
        <v>30. 11. 2023</v>
      </c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6.96" customHeight="1">
      <c r="A126" s="40"/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25.65" customHeight="1">
      <c r="A127" s="40"/>
      <c r="B127" s="41"/>
      <c r="C127" s="33" t="s">
        <v>28</v>
      </c>
      <c r="D127" s="42"/>
      <c r="E127" s="42"/>
      <c r="F127" s="28" t="str">
        <f>E17</f>
        <v>Voda Želivka a.s.</v>
      </c>
      <c r="G127" s="42"/>
      <c r="H127" s="42"/>
      <c r="I127" s="33" t="s">
        <v>36</v>
      </c>
      <c r="J127" s="38" t="str">
        <f>E23</f>
        <v>MPC System, společnost s r.o.</v>
      </c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15.15" customHeight="1">
      <c r="A128" s="40"/>
      <c r="B128" s="41"/>
      <c r="C128" s="33" t="s">
        <v>34</v>
      </c>
      <c r="D128" s="42"/>
      <c r="E128" s="42"/>
      <c r="F128" s="28" t="str">
        <f>IF(E20="","",E20)</f>
        <v>Vyplň údaj</v>
      </c>
      <c r="G128" s="42"/>
      <c r="H128" s="42"/>
      <c r="I128" s="33" t="s">
        <v>41</v>
      </c>
      <c r="J128" s="38" t="str">
        <f>E26</f>
        <v>Ing. Karel Řeháček</v>
      </c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10.32" customHeight="1">
      <c r="A129" s="40"/>
      <c r="B129" s="41"/>
      <c r="C129" s="42"/>
      <c r="D129" s="42"/>
      <c r="E129" s="42"/>
      <c r="F129" s="42"/>
      <c r="G129" s="42"/>
      <c r="H129" s="42"/>
      <c r="I129" s="42"/>
      <c r="J129" s="42"/>
      <c r="K129" s="42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11" customFormat="1" ht="29.28" customHeight="1">
      <c r="A130" s="202"/>
      <c r="B130" s="203"/>
      <c r="C130" s="204" t="s">
        <v>180</v>
      </c>
      <c r="D130" s="205" t="s">
        <v>70</v>
      </c>
      <c r="E130" s="205" t="s">
        <v>66</v>
      </c>
      <c r="F130" s="205" t="s">
        <v>67</v>
      </c>
      <c r="G130" s="205" t="s">
        <v>181</v>
      </c>
      <c r="H130" s="205" t="s">
        <v>182</v>
      </c>
      <c r="I130" s="205" t="s">
        <v>183</v>
      </c>
      <c r="J130" s="205" t="s">
        <v>165</v>
      </c>
      <c r="K130" s="206" t="s">
        <v>184</v>
      </c>
      <c r="L130" s="207"/>
      <c r="M130" s="102" t="s">
        <v>1</v>
      </c>
      <c r="N130" s="103" t="s">
        <v>49</v>
      </c>
      <c r="O130" s="103" t="s">
        <v>185</v>
      </c>
      <c r="P130" s="103" t="s">
        <v>186</v>
      </c>
      <c r="Q130" s="103" t="s">
        <v>187</v>
      </c>
      <c r="R130" s="103" t="s">
        <v>188</v>
      </c>
      <c r="S130" s="103" t="s">
        <v>189</v>
      </c>
      <c r="T130" s="104" t="s">
        <v>190</v>
      </c>
      <c r="U130" s="202"/>
      <c r="V130" s="202"/>
      <c r="W130" s="202"/>
      <c r="X130" s="202"/>
      <c r="Y130" s="202"/>
      <c r="Z130" s="202"/>
      <c r="AA130" s="202"/>
      <c r="AB130" s="202"/>
      <c r="AC130" s="202"/>
      <c r="AD130" s="202"/>
      <c r="AE130" s="202"/>
    </row>
    <row r="131" s="2" customFormat="1" ht="22.8" customHeight="1">
      <c r="A131" s="40"/>
      <c r="B131" s="41"/>
      <c r="C131" s="109" t="s">
        <v>191</v>
      </c>
      <c r="D131" s="42"/>
      <c r="E131" s="42"/>
      <c r="F131" s="42"/>
      <c r="G131" s="42"/>
      <c r="H131" s="42"/>
      <c r="I131" s="42"/>
      <c r="J131" s="208">
        <f>BK131</f>
        <v>0</v>
      </c>
      <c r="K131" s="42"/>
      <c r="L131" s="46"/>
      <c r="M131" s="105"/>
      <c r="N131" s="209"/>
      <c r="O131" s="106"/>
      <c r="P131" s="210">
        <f>P132</f>
        <v>0</v>
      </c>
      <c r="Q131" s="106"/>
      <c r="R131" s="210">
        <f>R132</f>
        <v>183.19672470984</v>
      </c>
      <c r="S131" s="106"/>
      <c r="T131" s="211">
        <f>T132</f>
        <v>279.20315718000006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84</v>
      </c>
      <c r="AU131" s="18" t="s">
        <v>167</v>
      </c>
      <c r="BK131" s="212">
        <f>BK132</f>
        <v>0</v>
      </c>
    </row>
    <row r="132" s="12" customFormat="1" ht="25.92" customHeight="1">
      <c r="A132" s="12"/>
      <c r="B132" s="213"/>
      <c r="C132" s="214"/>
      <c r="D132" s="215" t="s">
        <v>84</v>
      </c>
      <c r="E132" s="216" t="s">
        <v>192</v>
      </c>
      <c r="F132" s="216" t="s">
        <v>192</v>
      </c>
      <c r="G132" s="214"/>
      <c r="H132" s="214"/>
      <c r="I132" s="217"/>
      <c r="J132" s="218">
        <f>BK132</f>
        <v>0</v>
      </c>
      <c r="K132" s="214"/>
      <c r="L132" s="219"/>
      <c r="M132" s="220"/>
      <c r="N132" s="221"/>
      <c r="O132" s="221"/>
      <c r="P132" s="222">
        <f>P133+P214+P376+P495+P519+P552+P595</f>
        <v>0</v>
      </c>
      <c r="Q132" s="221"/>
      <c r="R132" s="222">
        <f>R133+R214+R376+R495+R519+R552+R595</f>
        <v>183.19672470984</v>
      </c>
      <c r="S132" s="221"/>
      <c r="T132" s="223">
        <f>T133+T214+T376+T495+T519+T552+T595</f>
        <v>279.20315718000006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4" t="s">
        <v>92</v>
      </c>
      <c r="AT132" s="225" t="s">
        <v>84</v>
      </c>
      <c r="AU132" s="225" t="s">
        <v>85</v>
      </c>
      <c r="AY132" s="224" t="s">
        <v>193</v>
      </c>
      <c r="BK132" s="226">
        <f>BK133+BK214+BK376+BK495+BK519+BK552+BK595</f>
        <v>0</v>
      </c>
    </row>
    <row r="133" s="12" customFormat="1" ht="22.8" customHeight="1">
      <c r="A133" s="12"/>
      <c r="B133" s="213"/>
      <c r="C133" s="214"/>
      <c r="D133" s="215" t="s">
        <v>84</v>
      </c>
      <c r="E133" s="227" t="s">
        <v>194</v>
      </c>
      <c r="F133" s="227" t="s">
        <v>195</v>
      </c>
      <c r="G133" s="214"/>
      <c r="H133" s="214"/>
      <c r="I133" s="217"/>
      <c r="J133" s="228">
        <f>BK133</f>
        <v>0</v>
      </c>
      <c r="K133" s="214"/>
      <c r="L133" s="219"/>
      <c r="M133" s="220"/>
      <c r="N133" s="221"/>
      <c r="O133" s="221"/>
      <c r="P133" s="222">
        <f>SUM(P134:P213)</f>
        <v>0</v>
      </c>
      <c r="Q133" s="221"/>
      <c r="R133" s="222">
        <f>SUM(R134:R213)</f>
        <v>0.48757125200000007</v>
      </c>
      <c r="S133" s="221"/>
      <c r="T133" s="223">
        <f>SUM(T134:T213)</f>
        <v>141.86175048000001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92</v>
      </c>
      <c r="AT133" s="225" t="s">
        <v>84</v>
      </c>
      <c r="AU133" s="225" t="s">
        <v>92</v>
      </c>
      <c r="AY133" s="224" t="s">
        <v>193</v>
      </c>
      <c r="BK133" s="226">
        <f>SUM(BK134:BK213)</f>
        <v>0</v>
      </c>
    </row>
    <row r="134" s="2" customFormat="1" ht="33" customHeight="1">
      <c r="A134" s="40"/>
      <c r="B134" s="41"/>
      <c r="C134" s="229" t="s">
        <v>92</v>
      </c>
      <c r="D134" s="229" t="s">
        <v>196</v>
      </c>
      <c r="E134" s="230" t="s">
        <v>197</v>
      </c>
      <c r="F134" s="231" t="s">
        <v>198</v>
      </c>
      <c r="G134" s="232" t="s">
        <v>160</v>
      </c>
      <c r="H134" s="233">
        <v>28.75</v>
      </c>
      <c r="I134" s="234"/>
      <c r="J134" s="235">
        <f>ROUND(I134*H134,2)</f>
        <v>0</v>
      </c>
      <c r="K134" s="231" t="s">
        <v>1</v>
      </c>
      <c r="L134" s="46"/>
      <c r="M134" s="236" t="s">
        <v>1</v>
      </c>
      <c r="N134" s="237" t="s">
        <v>50</v>
      </c>
      <c r="O134" s="93"/>
      <c r="P134" s="238">
        <f>O134*H134</f>
        <v>0</v>
      </c>
      <c r="Q134" s="238">
        <v>0</v>
      </c>
      <c r="R134" s="238">
        <f>Q134*H134</f>
        <v>0</v>
      </c>
      <c r="S134" s="238">
        <v>1</v>
      </c>
      <c r="T134" s="239">
        <f>S134*H134</f>
        <v>28.75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0" t="s">
        <v>199</v>
      </c>
      <c r="AT134" s="240" t="s">
        <v>196</v>
      </c>
      <c r="AU134" s="240" t="s">
        <v>94</v>
      </c>
      <c r="AY134" s="18" t="s">
        <v>193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92</v>
      </c>
      <c r="BK134" s="241">
        <f>ROUND(I134*H134,2)</f>
        <v>0</v>
      </c>
      <c r="BL134" s="18" t="s">
        <v>199</v>
      </c>
      <c r="BM134" s="240" t="s">
        <v>200</v>
      </c>
    </row>
    <row r="135" s="13" customFormat="1">
      <c r="A135" s="13"/>
      <c r="B135" s="242"/>
      <c r="C135" s="243"/>
      <c r="D135" s="244" t="s">
        <v>201</v>
      </c>
      <c r="E135" s="245" t="s">
        <v>1</v>
      </c>
      <c r="F135" s="246" t="s">
        <v>202</v>
      </c>
      <c r="G135" s="243"/>
      <c r="H135" s="245" t="s">
        <v>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2" t="s">
        <v>201</v>
      </c>
      <c r="AU135" s="252" t="s">
        <v>94</v>
      </c>
      <c r="AV135" s="13" t="s">
        <v>92</v>
      </c>
      <c r="AW135" s="13" t="s">
        <v>40</v>
      </c>
      <c r="AX135" s="13" t="s">
        <v>85</v>
      </c>
      <c r="AY135" s="252" t="s">
        <v>193</v>
      </c>
    </row>
    <row r="136" s="13" customFormat="1">
      <c r="A136" s="13"/>
      <c r="B136" s="242"/>
      <c r="C136" s="243"/>
      <c r="D136" s="244" t="s">
        <v>201</v>
      </c>
      <c r="E136" s="245" t="s">
        <v>1</v>
      </c>
      <c r="F136" s="246" t="s">
        <v>203</v>
      </c>
      <c r="G136" s="243"/>
      <c r="H136" s="245" t="s">
        <v>1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2" t="s">
        <v>201</v>
      </c>
      <c r="AU136" s="252" t="s">
        <v>94</v>
      </c>
      <c r="AV136" s="13" t="s">
        <v>92</v>
      </c>
      <c r="AW136" s="13" t="s">
        <v>40</v>
      </c>
      <c r="AX136" s="13" t="s">
        <v>85</v>
      </c>
      <c r="AY136" s="252" t="s">
        <v>193</v>
      </c>
    </row>
    <row r="137" s="14" customFormat="1">
      <c r="A137" s="14"/>
      <c r="B137" s="253"/>
      <c r="C137" s="254"/>
      <c r="D137" s="244" t="s">
        <v>201</v>
      </c>
      <c r="E137" s="255" t="s">
        <v>1</v>
      </c>
      <c r="F137" s="256" t="s">
        <v>204</v>
      </c>
      <c r="G137" s="254"/>
      <c r="H137" s="257">
        <v>28.75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3" t="s">
        <v>201</v>
      </c>
      <c r="AU137" s="263" t="s">
        <v>94</v>
      </c>
      <c r="AV137" s="14" t="s">
        <v>94</v>
      </c>
      <c r="AW137" s="14" t="s">
        <v>40</v>
      </c>
      <c r="AX137" s="14" t="s">
        <v>92</v>
      </c>
      <c r="AY137" s="263" t="s">
        <v>193</v>
      </c>
    </row>
    <row r="138" s="2" customFormat="1" ht="37.8" customHeight="1">
      <c r="A138" s="40"/>
      <c r="B138" s="41"/>
      <c r="C138" s="229" t="s">
        <v>94</v>
      </c>
      <c r="D138" s="229" t="s">
        <v>196</v>
      </c>
      <c r="E138" s="230" t="s">
        <v>205</v>
      </c>
      <c r="F138" s="231" t="s">
        <v>206</v>
      </c>
      <c r="G138" s="232" t="s">
        <v>207</v>
      </c>
      <c r="H138" s="233">
        <v>1</v>
      </c>
      <c r="I138" s="234"/>
      <c r="J138" s="235">
        <f>ROUND(I138*H138,2)</f>
        <v>0</v>
      </c>
      <c r="K138" s="231" t="s">
        <v>1</v>
      </c>
      <c r="L138" s="46"/>
      <c r="M138" s="236" t="s">
        <v>1</v>
      </c>
      <c r="N138" s="237" t="s">
        <v>50</v>
      </c>
      <c r="O138" s="93"/>
      <c r="P138" s="238">
        <f>O138*H138</f>
        <v>0</v>
      </c>
      <c r="Q138" s="238">
        <v>0</v>
      </c>
      <c r="R138" s="238">
        <f>Q138*H138</f>
        <v>0</v>
      </c>
      <c r="S138" s="238">
        <v>1</v>
      </c>
      <c r="T138" s="239">
        <f>S138*H138</f>
        <v>1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0" t="s">
        <v>199</v>
      </c>
      <c r="AT138" s="240" t="s">
        <v>196</v>
      </c>
      <c r="AU138" s="240" t="s">
        <v>94</v>
      </c>
      <c r="AY138" s="18" t="s">
        <v>193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92</v>
      </c>
      <c r="BK138" s="241">
        <f>ROUND(I138*H138,2)</f>
        <v>0</v>
      </c>
      <c r="BL138" s="18" t="s">
        <v>199</v>
      </c>
      <c r="BM138" s="240" t="s">
        <v>208</v>
      </c>
    </row>
    <row r="139" s="13" customFormat="1">
      <c r="A139" s="13"/>
      <c r="B139" s="242"/>
      <c r="C139" s="243"/>
      <c r="D139" s="244" t="s">
        <v>201</v>
      </c>
      <c r="E139" s="245" t="s">
        <v>1</v>
      </c>
      <c r="F139" s="246" t="s">
        <v>209</v>
      </c>
      <c r="G139" s="243"/>
      <c r="H139" s="245" t="s">
        <v>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201</v>
      </c>
      <c r="AU139" s="252" t="s">
        <v>94</v>
      </c>
      <c r="AV139" s="13" t="s">
        <v>92</v>
      </c>
      <c r="AW139" s="13" t="s">
        <v>40</v>
      </c>
      <c r="AX139" s="13" t="s">
        <v>85</v>
      </c>
      <c r="AY139" s="252" t="s">
        <v>193</v>
      </c>
    </row>
    <row r="140" s="13" customFormat="1">
      <c r="A140" s="13"/>
      <c r="B140" s="242"/>
      <c r="C140" s="243"/>
      <c r="D140" s="244" t="s">
        <v>201</v>
      </c>
      <c r="E140" s="245" t="s">
        <v>1</v>
      </c>
      <c r="F140" s="246" t="s">
        <v>210</v>
      </c>
      <c r="G140" s="243"/>
      <c r="H140" s="245" t="s">
        <v>1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201</v>
      </c>
      <c r="AU140" s="252" t="s">
        <v>94</v>
      </c>
      <c r="AV140" s="13" t="s">
        <v>92</v>
      </c>
      <c r="AW140" s="13" t="s">
        <v>40</v>
      </c>
      <c r="AX140" s="13" t="s">
        <v>85</v>
      </c>
      <c r="AY140" s="252" t="s">
        <v>193</v>
      </c>
    </row>
    <row r="141" s="14" customFormat="1">
      <c r="A141" s="14"/>
      <c r="B141" s="253"/>
      <c r="C141" s="254"/>
      <c r="D141" s="244" t="s">
        <v>201</v>
      </c>
      <c r="E141" s="255" t="s">
        <v>1</v>
      </c>
      <c r="F141" s="256" t="s">
        <v>92</v>
      </c>
      <c r="G141" s="254"/>
      <c r="H141" s="257">
        <v>1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3" t="s">
        <v>201</v>
      </c>
      <c r="AU141" s="263" t="s">
        <v>94</v>
      </c>
      <c r="AV141" s="14" t="s">
        <v>94</v>
      </c>
      <c r="AW141" s="14" t="s">
        <v>40</v>
      </c>
      <c r="AX141" s="14" t="s">
        <v>92</v>
      </c>
      <c r="AY141" s="263" t="s">
        <v>193</v>
      </c>
    </row>
    <row r="142" s="2" customFormat="1" ht="24.15" customHeight="1">
      <c r="A142" s="40"/>
      <c r="B142" s="41"/>
      <c r="C142" s="229" t="s">
        <v>211</v>
      </c>
      <c r="D142" s="229" t="s">
        <v>196</v>
      </c>
      <c r="E142" s="230" t="s">
        <v>212</v>
      </c>
      <c r="F142" s="231" t="s">
        <v>213</v>
      </c>
      <c r="G142" s="232" t="s">
        <v>160</v>
      </c>
      <c r="H142" s="233">
        <v>30.655999999999999</v>
      </c>
      <c r="I142" s="234"/>
      <c r="J142" s="235">
        <f>ROUND(I142*H142,2)</f>
        <v>0</v>
      </c>
      <c r="K142" s="231" t="s">
        <v>1</v>
      </c>
      <c r="L142" s="46"/>
      <c r="M142" s="236" t="s">
        <v>1</v>
      </c>
      <c r="N142" s="237" t="s">
        <v>50</v>
      </c>
      <c r="O142" s="93"/>
      <c r="P142" s="238">
        <f>O142*H142</f>
        <v>0</v>
      </c>
      <c r="Q142" s="238">
        <v>5.1999999999999997E-05</v>
      </c>
      <c r="R142" s="238">
        <f>Q142*H142</f>
        <v>0.0015941119999999997</v>
      </c>
      <c r="S142" s="238">
        <v>0.0047299999999999998</v>
      </c>
      <c r="T142" s="239">
        <f>S142*H142</f>
        <v>0.14500288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40" t="s">
        <v>214</v>
      </c>
      <c r="AT142" s="240" t="s">
        <v>196</v>
      </c>
      <c r="AU142" s="240" t="s">
        <v>94</v>
      </c>
      <c r="AY142" s="18" t="s">
        <v>193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92</v>
      </c>
      <c r="BK142" s="241">
        <f>ROUND(I142*H142,2)</f>
        <v>0</v>
      </c>
      <c r="BL142" s="18" t="s">
        <v>214</v>
      </c>
      <c r="BM142" s="240" t="s">
        <v>215</v>
      </c>
    </row>
    <row r="143" s="13" customFormat="1">
      <c r="A143" s="13"/>
      <c r="B143" s="242"/>
      <c r="C143" s="243"/>
      <c r="D143" s="244" t="s">
        <v>201</v>
      </c>
      <c r="E143" s="245" t="s">
        <v>1</v>
      </c>
      <c r="F143" s="246" t="s">
        <v>216</v>
      </c>
      <c r="G143" s="243"/>
      <c r="H143" s="245" t="s">
        <v>1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201</v>
      </c>
      <c r="AU143" s="252" t="s">
        <v>94</v>
      </c>
      <c r="AV143" s="13" t="s">
        <v>92</v>
      </c>
      <c r="AW143" s="13" t="s">
        <v>40</v>
      </c>
      <c r="AX143" s="13" t="s">
        <v>85</v>
      </c>
      <c r="AY143" s="252" t="s">
        <v>193</v>
      </c>
    </row>
    <row r="144" s="13" customFormat="1">
      <c r="A144" s="13"/>
      <c r="B144" s="242"/>
      <c r="C144" s="243"/>
      <c r="D144" s="244" t="s">
        <v>201</v>
      </c>
      <c r="E144" s="245" t="s">
        <v>1</v>
      </c>
      <c r="F144" s="246" t="s">
        <v>217</v>
      </c>
      <c r="G144" s="243"/>
      <c r="H144" s="245" t="s">
        <v>1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201</v>
      </c>
      <c r="AU144" s="252" t="s">
        <v>94</v>
      </c>
      <c r="AV144" s="13" t="s">
        <v>92</v>
      </c>
      <c r="AW144" s="13" t="s">
        <v>40</v>
      </c>
      <c r="AX144" s="13" t="s">
        <v>85</v>
      </c>
      <c r="AY144" s="252" t="s">
        <v>193</v>
      </c>
    </row>
    <row r="145" s="14" customFormat="1">
      <c r="A145" s="14"/>
      <c r="B145" s="253"/>
      <c r="C145" s="254"/>
      <c r="D145" s="244" t="s">
        <v>201</v>
      </c>
      <c r="E145" s="255" t="s">
        <v>1</v>
      </c>
      <c r="F145" s="256" t="s">
        <v>218</v>
      </c>
      <c r="G145" s="254"/>
      <c r="H145" s="257">
        <v>30.655999999999999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3" t="s">
        <v>201</v>
      </c>
      <c r="AU145" s="263" t="s">
        <v>94</v>
      </c>
      <c r="AV145" s="14" t="s">
        <v>94</v>
      </c>
      <c r="AW145" s="14" t="s">
        <v>40</v>
      </c>
      <c r="AX145" s="14" t="s">
        <v>92</v>
      </c>
      <c r="AY145" s="263" t="s">
        <v>193</v>
      </c>
    </row>
    <row r="146" s="2" customFormat="1" ht="24.15" customHeight="1">
      <c r="A146" s="40"/>
      <c r="B146" s="41"/>
      <c r="C146" s="229" t="s">
        <v>199</v>
      </c>
      <c r="D146" s="229" t="s">
        <v>196</v>
      </c>
      <c r="E146" s="230" t="s">
        <v>219</v>
      </c>
      <c r="F146" s="231" t="s">
        <v>220</v>
      </c>
      <c r="G146" s="232" t="s">
        <v>221</v>
      </c>
      <c r="H146" s="233">
        <v>27.609999999999999</v>
      </c>
      <c r="I146" s="234"/>
      <c r="J146" s="235">
        <f>ROUND(I146*H146,2)</f>
        <v>0</v>
      </c>
      <c r="K146" s="231" t="s">
        <v>222</v>
      </c>
      <c r="L146" s="46"/>
      <c r="M146" s="236" t="s">
        <v>1</v>
      </c>
      <c r="N146" s="237" t="s">
        <v>50</v>
      </c>
      <c r="O146" s="93"/>
      <c r="P146" s="238">
        <f>O146*H146</f>
        <v>0</v>
      </c>
      <c r="Q146" s="238">
        <v>0</v>
      </c>
      <c r="R146" s="238">
        <f>Q146*H146</f>
        <v>0</v>
      </c>
      <c r="S146" s="238">
        <v>0.10316</v>
      </c>
      <c r="T146" s="239">
        <f>S146*H146</f>
        <v>2.8482476000000001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0" t="s">
        <v>214</v>
      </c>
      <c r="AT146" s="240" t="s">
        <v>196</v>
      </c>
      <c r="AU146" s="240" t="s">
        <v>94</v>
      </c>
      <c r="AY146" s="18" t="s">
        <v>193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92</v>
      </c>
      <c r="BK146" s="241">
        <f>ROUND(I146*H146,2)</f>
        <v>0</v>
      </c>
      <c r="BL146" s="18" t="s">
        <v>214</v>
      </c>
      <c r="BM146" s="240" t="s">
        <v>223</v>
      </c>
    </row>
    <row r="147" s="13" customFormat="1">
      <c r="A147" s="13"/>
      <c r="B147" s="242"/>
      <c r="C147" s="243"/>
      <c r="D147" s="244" t="s">
        <v>201</v>
      </c>
      <c r="E147" s="245" t="s">
        <v>1</v>
      </c>
      <c r="F147" s="246" t="s">
        <v>224</v>
      </c>
      <c r="G147" s="243"/>
      <c r="H147" s="245" t="s">
        <v>1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201</v>
      </c>
      <c r="AU147" s="252" t="s">
        <v>94</v>
      </c>
      <c r="AV147" s="13" t="s">
        <v>92</v>
      </c>
      <c r="AW147" s="13" t="s">
        <v>40</v>
      </c>
      <c r="AX147" s="13" t="s">
        <v>85</v>
      </c>
      <c r="AY147" s="252" t="s">
        <v>193</v>
      </c>
    </row>
    <row r="148" s="13" customFormat="1">
      <c r="A148" s="13"/>
      <c r="B148" s="242"/>
      <c r="C148" s="243"/>
      <c r="D148" s="244" t="s">
        <v>201</v>
      </c>
      <c r="E148" s="245" t="s">
        <v>1</v>
      </c>
      <c r="F148" s="246" t="s">
        <v>225</v>
      </c>
      <c r="G148" s="243"/>
      <c r="H148" s="245" t="s">
        <v>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201</v>
      </c>
      <c r="AU148" s="252" t="s">
        <v>94</v>
      </c>
      <c r="AV148" s="13" t="s">
        <v>92</v>
      </c>
      <c r="AW148" s="13" t="s">
        <v>40</v>
      </c>
      <c r="AX148" s="13" t="s">
        <v>85</v>
      </c>
      <c r="AY148" s="252" t="s">
        <v>193</v>
      </c>
    </row>
    <row r="149" s="14" customFormat="1">
      <c r="A149" s="14"/>
      <c r="B149" s="253"/>
      <c r="C149" s="254"/>
      <c r="D149" s="244" t="s">
        <v>201</v>
      </c>
      <c r="E149" s="255" t="s">
        <v>1</v>
      </c>
      <c r="F149" s="256" t="s">
        <v>226</v>
      </c>
      <c r="G149" s="254"/>
      <c r="H149" s="257">
        <v>27.609999999999999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201</v>
      </c>
      <c r="AU149" s="263" t="s">
        <v>94</v>
      </c>
      <c r="AV149" s="14" t="s">
        <v>94</v>
      </c>
      <c r="AW149" s="14" t="s">
        <v>40</v>
      </c>
      <c r="AX149" s="14" t="s">
        <v>92</v>
      </c>
      <c r="AY149" s="263" t="s">
        <v>193</v>
      </c>
    </row>
    <row r="150" s="2" customFormat="1" ht="24.15" customHeight="1">
      <c r="A150" s="40"/>
      <c r="B150" s="41"/>
      <c r="C150" s="229" t="s">
        <v>227</v>
      </c>
      <c r="D150" s="229" t="s">
        <v>196</v>
      </c>
      <c r="E150" s="230" t="s">
        <v>228</v>
      </c>
      <c r="F150" s="231" t="s">
        <v>229</v>
      </c>
      <c r="G150" s="232" t="s">
        <v>230</v>
      </c>
      <c r="H150" s="233">
        <v>7560</v>
      </c>
      <c r="I150" s="234"/>
      <c r="J150" s="235">
        <f>ROUND(I150*H150,2)</f>
        <v>0</v>
      </c>
      <c r="K150" s="231" t="s">
        <v>222</v>
      </c>
      <c r="L150" s="46"/>
      <c r="M150" s="236" t="s">
        <v>1</v>
      </c>
      <c r="N150" s="237" t="s">
        <v>50</v>
      </c>
      <c r="O150" s="93"/>
      <c r="P150" s="238">
        <f>O150*H150</f>
        <v>0</v>
      </c>
      <c r="Q150" s="238">
        <v>0</v>
      </c>
      <c r="R150" s="238">
        <f>Q150*H150</f>
        <v>0</v>
      </c>
      <c r="S150" s="238">
        <v>0.001</v>
      </c>
      <c r="T150" s="239">
        <f>S150*H150</f>
        <v>7.5600000000000005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40" t="s">
        <v>214</v>
      </c>
      <c r="AT150" s="240" t="s">
        <v>196</v>
      </c>
      <c r="AU150" s="240" t="s">
        <v>94</v>
      </c>
      <c r="AY150" s="18" t="s">
        <v>193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92</v>
      </c>
      <c r="BK150" s="241">
        <f>ROUND(I150*H150,2)</f>
        <v>0</v>
      </c>
      <c r="BL150" s="18" t="s">
        <v>214</v>
      </c>
      <c r="BM150" s="240" t="s">
        <v>231</v>
      </c>
    </row>
    <row r="151" s="13" customFormat="1">
      <c r="A151" s="13"/>
      <c r="B151" s="242"/>
      <c r="C151" s="243"/>
      <c r="D151" s="244" t="s">
        <v>201</v>
      </c>
      <c r="E151" s="245" t="s">
        <v>1</v>
      </c>
      <c r="F151" s="246" t="s">
        <v>232</v>
      </c>
      <c r="G151" s="243"/>
      <c r="H151" s="245" t="s">
        <v>1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201</v>
      </c>
      <c r="AU151" s="252" t="s">
        <v>94</v>
      </c>
      <c r="AV151" s="13" t="s">
        <v>92</v>
      </c>
      <c r="AW151" s="13" t="s">
        <v>40</v>
      </c>
      <c r="AX151" s="13" t="s">
        <v>85</v>
      </c>
      <c r="AY151" s="252" t="s">
        <v>193</v>
      </c>
    </row>
    <row r="152" s="13" customFormat="1">
      <c r="A152" s="13"/>
      <c r="B152" s="242"/>
      <c r="C152" s="243"/>
      <c r="D152" s="244" t="s">
        <v>201</v>
      </c>
      <c r="E152" s="245" t="s">
        <v>1</v>
      </c>
      <c r="F152" s="246" t="s">
        <v>233</v>
      </c>
      <c r="G152" s="243"/>
      <c r="H152" s="245" t="s">
        <v>1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201</v>
      </c>
      <c r="AU152" s="252" t="s">
        <v>94</v>
      </c>
      <c r="AV152" s="13" t="s">
        <v>92</v>
      </c>
      <c r="AW152" s="13" t="s">
        <v>40</v>
      </c>
      <c r="AX152" s="13" t="s">
        <v>85</v>
      </c>
      <c r="AY152" s="252" t="s">
        <v>193</v>
      </c>
    </row>
    <row r="153" s="13" customFormat="1">
      <c r="A153" s="13"/>
      <c r="B153" s="242"/>
      <c r="C153" s="243"/>
      <c r="D153" s="244" t="s">
        <v>201</v>
      </c>
      <c r="E153" s="245" t="s">
        <v>1</v>
      </c>
      <c r="F153" s="246" t="s">
        <v>234</v>
      </c>
      <c r="G153" s="243"/>
      <c r="H153" s="245" t="s">
        <v>1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2" t="s">
        <v>201</v>
      </c>
      <c r="AU153" s="252" t="s">
        <v>94</v>
      </c>
      <c r="AV153" s="13" t="s">
        <v>92</v>
      </c>
      <c r="AW153" s="13" t="s">
        <v>40</v>
      </c>
      <c r="AX153" s="13" t="s">
        <v>85</v>
      </c>
      <c r="AY153" s="252" t="s">
        <v>193</v>
      </c>
    </row>
    <row r="154" s="14" customFormat="1">
      <c r="A154" s="14"/>
      <c r="B154" s="253"/>
      <c r="C154" s="254"/>
      <c r="D154" s="244" t="s">
        <v>201</v>
      </c>
      <c r="E154" s="255" t="s">
        <v>1</v>
      </c>
      <c r="F154" s="256" t="s">
        <v>235</v>
      </c>
      <c r="G154" s="254"/>
      <c r="H154" s="257">
        <v>3820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3" t="s">
        <v>201</v>
      </c>
      <c r="AU154" s="263" t="s">
        <v>94</v>
      </c>
      <c r="AV154" s="14" t="s">
        <v>94</v>
      </c>
      <c r="AW154" s="14" t="s">
        <v>40</v>
      </c>
      <c r="AX154" s="14" t="s">
        <v>85</v>
      </c>
      <c r="AY154" s="263" t="s">
        <v>193</v>
      </c>
    </row>
    <row r="155" s="13" customFormat="1">
      <c r="A155" s="13"/>
      <c r="B155" s="242"/>
      <c r="C155" s="243"/>
      <c r="D155" s="244" t="s">
        <v>201</v>
      </c>
      <c r="E155" s="245" t="s">
        <v>1</v>
      </c>
      <c r="F155" s="246" t="s">
        <v>236</v>
      </c>
      <c r="G155" s="243"/>
      <c r="H155" s="245" t="s">
        <v>1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201</v>
      </c>
      <c r="AU155" s="252" t="s">
        <v>94</v>
      </c>
      <c r="AV155" s="13" t="s">
        <v>92</v>
      </c>
      <c r="AW155" s="13" t="s">
        <v>40</v>
      </c>
      <c r="AX155" s="13" t="s">
        <v>85</v>
      </c>
      <c r="AY155" s="252" t="s">
        <v>193</v>
      </c>
    </row>
    <row r="156" s="13" customFormat="1">
      <c r="A156" s="13"/>
      <c r="B156" s="242"/>
      <c r="C156" s="243"/>
      <c r="D156" s="244" t="s">
        <v>201</v>
      </c>
      <c r="E156" s="245" t="s">
        <v>1</v>
      </c>
      <c r="F156" s="246" t="s">
        <v>237</v>
      </c>
      <c r="G156" s="243"/>
      <c r="H156" s="245" t="s">
        <v>1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2" t="s">
        <v>201</v>
      </c>
      <c r="AU156" s="252" t="s">
        <v>94</v>
      </c>
      <c r="AV156" s="13" t="s">
        <v>92</v>
      </c>
      <c r="AW156" s="13" t="s">
        <v>40</v>
      </c>
      <c r="AX156" s="13" t="s">
        <v>85</v>
      </c>
      <c r="AY156" s="252" t="s">
        <v>193</v>
      </c>
    </row>
    <row r="157" s="14" customFormat="1">
      <c r="A157" s="14"/>
      <c r="B157" s="253"/>
      <c r="C157" s="254"/>
      <c r="D157" s="244" t="s">
        <v>201</v>
      </c>
      <c r="E157" s="255" t="s">
        <v>1</v>
      </c>
      <c r="F157" s="256" t="s">
        <v>238</v>
      </c>
      <c r="G157" s="254"/>
      <c r="H157" s="257">
        <v>282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3" t="s">
        <v>201</v>
      </c>
      <c r="AU157" s="263" t="s">
        <v>94</v>
      </c>
      <c r="AV157" s="14" t="s">
        <v>94</v>
      </c>
      <c r="AW157" s="14" t="s">
        <v>40</v>
      </c>
      <c r="AX157" s="14" t="s">
        <v>85</v>
      </c>
      <c r="AY157" s="263" t="s">
        <v>193</v>
      </c>
    </row>
    <row r="158" s="13" customFormat="1">
      <c r="A158" s="13"/>
      <c r="B158" s="242"/>
      <c r="C158" s="243"/>
      <c r="D158" s="244" t="s">
        <v>201</v>
      </c>
      <c r="E158" s="245" t="s">
        <v>1</v>
      </c>
      <c r="F158" s="246" t="s">
        <v>239</v>
      </c>
      <c r="G158" s="243"/>
      <c r="H158" s="245" t="s">
        <v>1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2" t="s">
        <v>201</v>
      </c>
      <c r="AU158" s="252" t="s">
        <v>94</v>
      </c>
      <c r="AV158" s="13" t="s">
        <v>92</v>
      </c>
      <c r="AW158" s="13" t="s">
        <v>40</v>
      </c>
      <c r="AX158" s="13" t="s">
        <v>85</v>
      </c>
      <c r="AY158" s="252" t="s">
        <v>193</v>
      </c>
    </row>
    <row r="159" s="13" customFormat="1">
      <c r="A159" s="13"/>
      <c r="B159" s="242"/>
      <c r="C159" s="243"/>
      <c r="D159" s="244" t="s">
        <v>201</v>
      </c>
      <c r="E159" s="245" t="s">
        <v>1</v>
      </c>
      <c r="F159" s="246" t="s">
        <v>240</v>
      </c>
      <c r="G159" s="243"/>
      <c r="H159" s="245" t="s">
        <v>1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201</v>
      </c>
      <c r="AU159" s="252" t="s">
        <v>94</v>
      </c>
      <c r="AV159" s="13" t="s">
        <v>92</v>
      </c>
      <c r="AW159" s="13" t="s">
        <v>40</v>
      </c>
      <c r="AX159" s="13" t="s">
        <v>85</v>
      </c>
      <c r="AY159" s="252" t="s">
        <v>193</v>
      </c>
    </row>
    <row r="160" s="14" customFormat="1">
      <c r="A160" s="14"/>
      <c r="B160" s="253"/>
      <c r="C160" s="254"/>
      <c r="D160" s="244" t="s">
        <v>201</v>
      </c>
      <c r="E160" s="255" t="s">
        <v>1</v>
      </c>
      <c r="F160" s="256" t="s">
        <v>241</v>
      </c>
      <c r="G160" s="254"/>
      <c r="H160" s="257">
        <v>510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3" t="s">
        <v>201</v>
      </c>
      <c r="AU160" s="263" t="s">
        <v>94</v>
      </c>
      <c r="AV160" s="14" t="s">
        <v>94</v>
      </c>
      <c r="AW160" s="14" t="s">
        <v>40</v>
      </c>
      <c r="AX160" s="14" t="s">
        <v>85</v>
      </c>
      <c r="AY160" s="263" t="s">
        <v>193</v>
      </c>
    </row>
    <row r="161" s="13" customFormat="1">
      <c r="A161" s="13"/>
      <c r="B161" s="242"/>
      <c r="C161" s="243"/>
      <c r="D161" s="244" t="s">
        <v>201</v>
      </c>
      <c r="E161" s="245" t="s">
        <v>1</v>
      </c>
      <c r="F161" s="246" t="s">
        <v>242</v>
      </c>
      <c r="G161" s="243"/>
      <c r="H161" s="245" t="s">
        <v>1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201</v>
      </c>
      <c r="AU161" s="252" t="s">
        <v>94</v>
      </c>
      <c r="AV161" s="13" t="s">
        <v>92</v>
      </c>
      <c r="AW161" s="13" t="s">
        <v>40</v>
      </c>
      <c r="AX161" s="13" t="s">
        <v>85</v>
      </c>
      <c r="AY161" s="252" t="s">
        <v>193</v>
      </c>
    </row>
    <row r="162" s="13" customFormat="1">
      <c r="A162" s="13"/>
      <c r="B162" s="242"/>
      <c r="C162" s="243"/>
      <c r="D162" s="244" t="s">
        <v>201</v>
      </c>
      <c r="E162" s="245" t="s">
        <v>1</v>
      </c>
      <c r="F162" s="246" t="s">
        <v>243</v>
      </c>
      <c r="G162" s="243"/>
      <c r="H162" s="245" t="s">
        <v>1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201</v>
      </c>
      <c r="AU162" s="252" t="s">
        <v>94</v>
      </c>
      <c r="AV162" s="13" t="s">
        <v>92</v>
      </c>
      <c r="AW162" s="13" t="s">
        <v>40</v>
      </c>
      <c r="AX162" s="13" t="s">
        <v>85</v>
      </c>
      <c r="AY162" s="252" t="s">
        <v>193</v>
      </c>
    </row>
    <row r="163" s="14" customFormat="1">
      <c r="A163" s="14"/>
      <c r="B163" s="253"/>
      <c r="C163" s="254"/>
      <c r="D163" s="244" t="s">
        <v>201</v>
      </c>
      <c r="E163" s="255" t="s">
        <v>1</v>
      </c>
      <c r="F163" s="256" t="s">
        <v>244</v>
      </c>
      <c r="G163" s="254"/>
      <c r="H163" s="257">
        <v>250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201</v>
      </c>
      <c r="AU163" s="263" t="s">
        <v>94</v>
      </c>
      <c r="AV163" s="14" t="s">
        <v>94</v>
      </c>
      <c r="AW163" s="14" t="s">
        <v>40</v>
      </c>
      <c r="AX163" s="14" t="s">
        <v>85</v>
      </c>
      <c r="AY163" s="263" t="s">
        <v>193</v>
      </c>
    </row>
    <row r="164" s="13" customFormat="1">
      <c r="A164" s="13"/>
      <c r="B164" s="242"/>
      <c r="C164" s="243"/>
      <c r="D164" s="244" t="s">
        <v>201</v>
      </c>
      <c r="E164" s="245" t="s">
        <v>1</v>
      </c>
      <c r="F164" s="246" t="s">
        <v>245</v>
      </c>
      <c r="G164" s="243"/>
      <c r="H164" s="245" t="s">
        <v>1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2" t="s">
        <v>201</v>
      </c>
      <c r="AU164" s="252" t="s">
        <v>94</v>
      </c>
      <c r="AV164" s="13" t="s">
        <v>92</v>
      </c>
      <c r="AW164" s="13" t="s">
        <v>40</v>
      </c>
      <c r="AX164" s="13" t="s">
        <v>85</v>
      </c>
      <c r="AY164" s="252" t="s">
        <v>193</v>
      </c>
    </row>
    <row r="165" s="13" customFormat="1">
      <c r="A165" s="13"/>
      <c r="B165" s="242"/>
      <c r="C165" s="243"/>
      <c r="D165" s="244" t="s">
        <v>201</v>
      </c>
      <c r="E165" s="245" t="s">
        <v>1</v>
      </c>
      <c r="F165" s="246" t="s">
        <v>246</v>
      </c>
      <c r="G165" s="243"/>
      <c r="H165" s="245" t="s">
        <v>1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2" t="s">
        <v>201</v>
      </c>
      <c r="AU165" s="252" t="s">
        <v>94</v>
      </c>
      <c r="AV165" s="13" t="s">
        <v>92</v>
      </c>
      <c r="AW165" s="13" t="s">
        <v>40</v>
      </c>
      <c r="AX165" s="13" t="s">
        <v>85</v>
      </c>
      <c r="AY165" s="252" t="s">
        <v>193</v>
      </c>
    </row>
    <row r="166" s="14" customFormat="1">
      <c r="A166" s="14"/>
      <c r="B166" s="253"/>
      <c r="C166" s="254"/>
      <c r="D166" s="244" t="s">
        <v>201</v>
      </c>
      <c r="E166" s="255" t="s">
        <v>1</v>
      </c>
      <c r="F166" s="256" t="s">
        <v>247</v>
      </c>
      <c r="G166" s="254"/>
      <c r="H166" s="257">
        <v>1198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201</v>
      </c>
      <c r="AU166" s="263" t="s">
        <v>94</v>
      </c>
      <c r="AV166" s="14" t="s">
        <v>94</v>
      </c>
      <c r="AW166" s="14" t="s">
        <v>40</v>
      </c>
      <c r="AX166" s="14" t="s">
        <v>85</v>
      </c>
      <c r="AY166" s="263" t="s">
        <v>193</v>
      </c>
    </row>
    <row r="167" s="13" customFormat="1">
      <c r="A167" s="13"/>
      <c r="B167" s="242"/>
      <c r="C167" s="243"/>
      <c r="D167" s="244" t="s">
        <v>201</v>
      </c>
      <c r="E167" s="245" t="s">
        <v>1</v>
      </c>
      <c r="F167" s="246" t="s">
        <v>248</v>
      </c>
      <c r="G167" s="243"/>
      <c r="H167" s="245" t="s">
        <v>1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201</v>
      </c>
      <c r="AU167" s="252" t="s">
        <v>94</v>
      </c>
      <c r="AV167" s="13" t="s">
        <v>92</v>
      </c>
      <c r="AW167" s="13" t="s">
        <v>40</v>
      </c>
      <c r="AX167" s="13" t="s">
        <v>85</v>
      </c>
      <c r="AY167" s="252" t="s">
        <v>193</v>
      </c>
    </row>
    <row r="168" s="13" customFormat="1">
      <c r="A168" s="13"/>
      <c r="B168" s="242"/>
      <c r="C168" s="243"/>
      <c r="D168" s="244" t="s">
        <v>201</v>
      </c>
      <c r="E168" s="245" t="s">
        <v>1</v>
      </c>
      <c r="F168" s="246" t="s">
        <v>249</v>
      </c>
      <c r="G168" s="243"/>
      <c r="H168" s="245" t="s">
        <v>1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2" t="s">
        <v>201</v>
      </c>
      <c r="AU168" s="252" t="s">
        <v>94</v>
      </c>
      <c r="AV168" s="13" t="s">
        <v>92</v>
      </c>
      <c r="AW168" s="13" t="s">
        <v>40</v>
      </c>
      <c r="AX168" s="13" t="s">
        <v>85</v>
      </c>
      <c r="AY168" s="252" t="s">
        <v>193</v>
      </c>
    </row>
    <row r="169" s="14" customFormat="1">
      <c r="A169" s="14"/>
      <c r="B169" s="253"/>
      <c r="C169" s="254"/>
      <c r="D169" s="244" t="s">
        <v>201</v>
      </c>
      <c r="E169" s="255" t="s">
        <v>1</v>
      </c>
      <c r="F169" s="256" t="s">
        <v>244</v>
      </c>
      <c r="G169" s="254"/>
      <c r="H169" s="257">
        <v>250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3" t="s">
        <v>201</v>
      </c>
      <c r="AU169" s="263" t="s">
        <v>94</v>
      </c>
      <c r="AV169" s="14" t="s">
        <v>94</v>
      </c>
      <c r="AW169" s="14" t="s">
        <v>40</v>
      </c>
      <c r="AX169" s="14" t="s">
        <v>85</v>
      </c>
      <c r="AY169" s="263" t="s">
        <v>193</v>
      </c>
    </row>
    <row r="170" s="13" customFormat="1">
      <c r="A170" s="13"/>
      <c r="B170" s="242"/>
      <c r="C170" s="243"/>
      <c r="D170" s="244" t="s">
        <v>201</v>
      </c>
      <c r="E170" s="245" t="s">
        <v>1</v>
      </c>
      <c r="F170" s="246" t="s">
        <v>250</v>
      </c>
      <c r="G170" s="243"/>
      <c r="H170" s="245" t="s">
        <v>1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2" t="s">
        <v>201</v>
      </c>
      <c r="AU170" s="252" t="s">
        <v>94</v>
      </c>
      <c r="AV170" s="13" t="s">
        <v>92</v>
      </c>
      <c r="AW170" s="13" t="s">
        <v>40</v>
      </c>
      <c r="AX170" s="13" t="s">
        <v>85</v>
      </c>
      <c r="AY170" s="252" t="s">
        <v>193</v>
      </c>
    </row>
    <row r="171" s="14" customFormat="1">
      <c r="A171" s="14"/>
      <c r="B171" s="253"/>
      <c r="C171" s="254"/>
      <c r="D171" s="244" t="s">
        <v>201</v>
      </c>
      <c r="E171" s="255" t="s">
        <v>1</v>
      </c>
      <c r="F171" s="256" t="s">
        <v>251</v>
      </c>
      <c r="G171" s="254"/>
      <c r="H171" s="257">
        <v>1250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3" t="s">
        <v>201</v>
      </c>
      <c r="AU171" s="263" t="s">
        <v>94</v>
      </c>
      <c r="AV171" s="14" t="s">
        <v>94</v>
      </c>
      <c r="AW171" s="14" t="s">
        <v>40</v>
      </c>
      <c r="AX171" s="14" t="s">
        <v>85</v>
      </c>
      <c r="AY171" s="263" t="s">
        <v>193</v>
      </c>
    </row>
    <row r="172" s="15" customFormat="1">
      <c r="A172" s="15"/>
      <c r="B172" s="264"/>
      <c r="C172" s="265"/>
      <c r="D172" s="244" t="s">
        <v>201</v>
      </c>
      <c r="E172" s="266" t="s">
        <v>1</v>
      </c>
      <c r="F172" s="267" t="s">
        <v>252</v>
      </c>
      <c r="G172" s="265"/>
      <c r="H172" s="268">
        <v>7560</v>
      </c>
      <c r="I172" s="269"/>
      <c r="J172" s="265"/>
      <c r="K172" s="265"/>
      <c r="L172" s="270"/>
      <c r="M172" s="271"/>
      <c r="N172" s="272"/>
      <c r="O172" s="272"/>
      <c r="P172" s="272"/>
      <c r="Q172" s="272"/>
      <c r="R172" s="272"/>
      <c r="S172" s="272"/>
      <c r="T172" s="27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4" t="s">
        <v>201</v>
      </c>
      <c r="AU172" s="274" t="s">
        <v>94</v>
      </c>
      <c r="AV172" s="15" t="s">
        <v>199</v>
      </c>
      <c r="AW172" s="15" t="s">
        <v>40</v>
      </c>
      <c r="AX172" s="15" t="s">
        <v>92</v>
      </c>
      <c r="AY172" s="274" t="s">
        <v>193</v>
      </c>
    </row>
    <row r="173" s="2" customFormat="1" ht="24.15" customHeight="1">
      <c r="A173" s="40"/>
      <c r="B173" s="41"/>
      <c r="C173" s="229" t="s">
        <v>253</v>
      </c>
      <c r="D173" s="229" t="s">
        <v>196</v>
      </c>
      <c r="E173" s="230" t="s">
        <v>254</v>
      </c>
      <c r="F173" s="231" t="s">
        <v>255</v>
      </c>
      <c r="G173" s="232" t="s">
        <v>256</v>
      </c>
      <c r="H173" s="233">
        <v>4</v>
      </c>
      <c r="I173" s="234"/>
      <c r="J173" s="235">
        <f>ROUND(I173*H173,2)</f>
        <v>0</v>
      </c>
      <c r="K173" s="231" t="s">
        <v>222</v>
      </c>
      <c r="L173" s="46"/>
      <c r="M173" s="236" t="s">
        <v>1</v>
      </c>
      <c r="N173" s="237" t="s">
        <v>50</v>
      </c>
      <c r="O173" s="93"/>
      <c r="P173" s="238">
        <f>O173*H173</f>
        <v>0</v>
      </c>
      <c r="Q173" s="238">
        <v>0.0088000000000000005</v>
      </c>
      <c r="R173" s="238">
        <f>Q173*H173</f>
        <v>0.035200000000000002</v>
      </c>
      <c r="S173" s="238">
        <v>1.25</v>
      </c>
      <c r="T173" s="239">
        <f>S173*H173</f>
        <v>5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40" t="s">
        <v>199</v>
      </c>
      <c r="AT173" s="240" t="s">
        <v>196</v>
      </c>
      <c r="AU173" s="240" t="s">
        <v>94</v>
      </c>
      <c r="AY173" s="18" t="s">
        <v>193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92</v>
      </c>
      <c r="BK173" s="241">
        <f>ROUND(I173*H173,2)</f>
        <v>0</v>
      </c>
      <c r="BL173" s="18" t="s">
        <v>199</v>
      </c>
      <c r="BM173" s="240" t="s">
        <v>257</v>
      </c>
    </row>
    <row r="174" s="13" customFormat="1">
      <c r="A174" s="13"/>
      <c r="B174" s="242"/>
      <c r="C174" s="243"/>
      <c r="D174" s="244" t="s">
        <v>201</v>
      </c>
      <c r="E174" s="245" t="s">
        <v>1</v>
      </c>
      <c r="F174" s="246" t="s">
        <v>258</v>
      </c>
      <c r="G174" s="243"/>
      <c r="H174" s="245" t="s">
        <v>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201</v>
      </c>
      <c r="AU174" s="252" t="s">
        <v>94</v>
      </c>
      <c r="AV174" s="13" t="s">
        <v>92</v>
      </c>
      <c r="AW174" s="13" t="s">
        <v>40</v>
      </c>
      <c r="AX174" s="13" t="s">
        <v>85</v>
      </c>
      <c r="AY174" s="252" t="s">
        <v>193</v>
      </c>
    </row>
    <row r="175" s="13" customFormat="1">
      <c r="A175" s="13"/>
      <c r="B175" s="242"/>
      <c r="C175" s="243"/>
      <c r="D175" s="244" t="s">
        <v>201</v>
      </c>
      <c r="E175" s="245" t="s">
        <v>1</v>
      </c>
      <c r="F175" s="246" t="s">
        <v>259</v>
      </c>
      <c r="G175" s="243"/>
      <c r="H175" s="245" t="s">
        <v>1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201</v>
      </c>
      <c r="AU175" s="252" t="s">
        <v>94</v>
      </c>
      <c r="AV175" s="13" t="s">
        <v>92</v>
      </c>
      <c r="AW175" s="13" t="s">
        <v>40</v>
      </c>
      <c r="AX175" s="13" t="s">
        <v>85</v>
      </c>
      <c r="AY175" s="252" t="s">
        <v>193</v>
      </c>
    </row>
    <row r="176" s="14" customFormat="1">
      <c r="A176" s="14"/>
      <c r="B176" s="253"/>
      <c r="C176" s="254"/>
      <c r="D176" s="244" t="s">
        <v>201</v>
      </c>
      <c r="E176" s="255" t="s">
        <v>1</v>
      </c>
      <c r="F176" s="256" t="s">
        <v>199</v>
      </c>
      <c r="G176" s="254"/>
      <c r="H176" s="257">
        <v>4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3" t="s">
        <v>201</v>
      </c>
      <c r="AU176" s="263" t="s">
        <v>94</v>
      </c>
      <c r="AV176" s="14" t="s">
        <v>94</v>
      </c>
      <c r="AW176" s="14" t="s">
        <v>40</v>
      </c>
      <c r="AX176" s="14" t="s">
        <v>92</v>
      </c>
      <c r="AY176" s="263" t="s">
        <v>193</v>
      </c>
    </row>
    <row r="177" s="2" customFormat="1" ht="37.8" customHeight="1">
      <c r="A177" s="40"/>
      <c r="B177" s="41"/>
      <c r="C177" s="229" t="s">
        <v>260</v>
      </c>
      <c r="D177" s="229" t="s">
        <v>196</v>
      </c>
      <c r="E177" s="230" t="s">
        <v>261</v>
      </c>
      <c r="F177" s="231" t="s">
        <v>262</v>
      </c>
      <c r="G177" s="232" t="s">
        <v>126</v>
      </c>
      <c r="H177" s="233">
        <v>39.192</v>
      </c>
      <c r="I177" s="234"/>
      <c r="J177" s="235">
        <f>ROUND(I177*H177,2)</f>
        <v>0</v>
      </c>
      <c r="K177" s="231" t="s">
        <v>222</v>
      </c>
      <c r="L177" s="46"/>
      <c r="M177" s="236" t="s">
        <v>1</v>
      </c>
      <c r="N177" s="237" t="s">
        <v>50</v>
      </c>
      <c r="O177" s="93"/>
      <c r="P177" s="238">
        <f>O177*H177</f>
        <v>0</v>
      </c>
      <c r="Q177" s="238">
        <v>0</v>
      </c>
      <c r="R177" s="238">
        <f>Q177*H177</f>
        <v>0</v>
      </c>
      <c r="S177" s="238">
        <v>2.2000000000000002</v>
      </c>
      <c r="T177" s="239">
        <f>S177*H177</f>
        <v>86.222400000000007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40" t="s">
        <v>199</v>
      </c>
      <c r="AT177" s="240" t="s">
        <v>196</v>
      </c>
      <c r="AU177" s="240" t="s">
        <v>94</v>
      </c>
      <c r="AY177" s="18" t="s">
        <v>193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92</v>
      </c>
      <c r="BK177" s="241">
        <f>ROUND(I177*H177,2)</f>
        <v>0</v>
      </c>
      <c r="BL177" s="18" t="s">
        <v>199</v>
      </c>
      <c r="BM177" s="240" t="s">
        <v>263</v>
      </c>
    </row>
    <row r="178" s="13" customFormat="1">
      <c r="A178" s="13"/>
      <c r="B178" s="242"/>
      <c r="C178" s="243"/>
      <c r="D178" s="244" t="s">
        <v>201</v>
      </c>
      <c r="E178" s="245" t="s">
        <v>1</v>
      </c>
      <c r="F178" s="246" t="s">
        <v>264</v>
      </c>
      <c r="G178" s="243"/>
      <c r="H178" s="245" t="s">
        <v>1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2" t="s">
        <v>201</v>
      </c>
      <c r="AU178" s="252" t="s">
        <v>94</v>
      </c>
      <c r="AV178" s="13" t="s">
        <v>92</v>
      </c>
      <c r="AW178" s="13" t="s">
        <v>40</v>
      </c>
      <c r="AX178" s="13" t="s">
        <v>85</v>
      </c>
      <c r="AY178" s="252" t="s">
        <v>193</v>
      </c>
    </row>
    <row r="179" s="13" customFormat="1">
      <c r="A179" s="13"/>
      <c r="B179" s="242"/>
      <c r="C179" s="243"/>
      <c r="D179" s="244" t="s">
        <v>201</v>
      </c>
      <c r="E179" s="245" t="s">
        <v>1</v>
      </c>
      <c r="F179" s="246" t="s">
        <v>125</v>
      </c>
      <c r="G179" s="243"/>
      <c r="H179" s="245" t="s">
        <v>1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2" t="s">
        <v>201</v>
      </c>
      <c r="AU179" s="252" t="s">
        <v>94</v>
      </c>
      <c r="AV179" s="13" t="s">
        <v>92</v>
      </c>
      <c r="AW179" s="13" t="s">
        <v>40</v>
      </c>
      <c r="AX179" s="13" t="s">
        <v>85</v>
      </c>
      <c r="AY179" s="252" t="s">
        <v>193</v>
      </c>
    </row>
    <row r="180" s="14" customFormat="1">
      <c r="A180" s="14"/>
      <c r="B180" s="253"/>
      <c r="C180" s="254"/>
      <c r="D180" s="244" t="s">
        <v>201</v>
      </c>
      <c r="E180" s="255" t="s">
        <v>124</v>
      </c>
      <c r="F180" s="256" t="s">
        <v>265</v>
      </c>
      <c r="G180" s="254"/>
      <c r="H180" s="257">
        <v>39.192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3" t="s">
        <v>201</v>
      </c>
      <c r="AU180" s="263" t="s">
        <v>94</v>
      </c>
      <c r="AV180" s="14" t="s">
        <v>94</v>
      </c>
      <c r="AW180" s="14" t="s">
        <v>40</v>
      </c>
      <c r="AX180" s="14" t="s">
        <v>92</v>
      </c>
      <c r="AY180" s="263" t="s">
        <v>193</v>
      </c>
    </row>
    <row r="181" s="2" customFormat="1" ht="24.15" customHeight="1">
      <c r="A181" s="40"/>
      <c r="B181" s="41"/>
      <c r="C181" s="229" t="s">
        <v>266</v>
      </c>
      <c r="D181" s="229" t="s">
        <v>196</v>
      </c>
      <c r="E181" s="230" t="s">
        <v>267</v>
      </c>
      <c r="F181" s="231" t="s">
        <v>268</v>
      </c>
      <c r="G181" s="232" t="s">
        <v>126</v>
      </c>
      <c r="H181" s="233">
        <v>39.192</v>
      </c>
      <c r="I181" s="234"/>
      <c r="J181" s="235">
        <f>ROUND(I181*H181,2)</f>
        <v>0</v>
      </c>
      <c r="K181" s="231" t="s">
        <v>222</v>
      </c>
      <c r="L181" s="46"/>
      <c r="M181" s="236" t="s">
        <v>1</v>
      </c>
      <c r="N181" s="237" t="s">
        <v>50</v>
      </c>
      <c r="O181" s="93"/>
      <c r="P181" s="238">
        <f>O181*H181</f>
        <v>0</v>
      </c>
      <c r="Q181" s="238">
        <v>0</v>
      </c>
      <c r="R181" s="238">
        <f>Q181*H181</f>
        <v>0</v>
      </c>
      <c r="S181" s="238">
        <v>0.043999999999999997</v>
      </c>
      <c r="T181" s="239">
        <f>S181*H181</f>
        <v>1.724448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40" t="s">
        <v>199</v>
      </c>
      <c r="AT181" s="240" t="s">
        <v>196</v>
      </c>
      <c r="AU181" s="240" t="s">
        <v>94</v>
      </c>
      <c r="AY181" s="18" t="s">
        <v>193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92</v>
      </c>
      <c r="BK181" s="241">
        <f>ROUND(I181*H181,2)</f>
        <v>0</v>
      </c>
      <c r="BL181" s="18" t="s">
        <v>199</v>
      </c>
      <c r="BM181" s="240" t="s">
        <v>269</v>
      </c>
    </row>
    <row r="182" s="14" customFormat="1">
      <c r="A182" s="14"/>
      <c r="B182" s="253"/>
      <c r="C182" s="254"/>
      <c r="D182" s="244" t="s">
        <v>201</v>
      </c>
      <c r="E182" s="255" t="s">
        <v>1</v>
      </c>
      <c r="F182" s="256" t="s">
        <v>124</v>
      </c>
      <c r="G182" s="254"/>
      <c r="H182" s="257">
        <v>39.192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201</v>
      </c>
      <c r="AU182" s="263" t="s">
        <v>94</v>
      </c>
      <c r="AV182" s="14" t="s">
        <v>94</v>
      </c>
      <c r="AW182" s="14" t="s">
        <v>40</v>
      </c>
      <c r="AX182" s="14" t="s">
        <v>92</v>
      </c>
      <c r="AY182" s="263" t="s">
        <v>193</v>
      </c>
    </row>
    <row r="183" s="2" customFormat="1" ht="33" customHeight="1">
      <c r="A183" s="40"/>
      <c r="B183" s="41"/>
      <c r="C183" s="229" t="s">
        <v>270</v>
      </c>
      <c r="D183" s="229" t="s">
        <v>196</v>
      </c>
      <c r="E183" s="230" t="s">
        <v>271</v>
      </c>
      <c r="F183" s="231" t="s">
        <v>272</v>
      </c>
      <c r="G183" s="232" t="s">
        <v>126</v>
      </c>
      <c r="H183" s="233">
        <v>11.757999999999999</v>
      </c>
      <c r="I183" s="234"/>
      <c r="J183" s="235">
        <f>ROUND(I183*H183,2)</f>
        <v>0</v>
      </c>
      <c r="K183" s="231" t="s">
        <v>1</v>
      </c>
      <c r="L183" s="46"/>
      <c r="M183" s="236" t="s">
        <v>1</v>
      </c>
      <c r="N183" s="237" t="s">
        <v>50</v>
      </c>
      <c r="O183" s="93"/>
      <c r="P183" s="238">
        <f>O183*H183</f>
        <v>0</v>
      </c>
      <c r="Q183" s="238">
        <v>0</v>
      </c>
      <c r="R183" s="238">
        <f>Q183*H183</f>
        <v>0</v>
      </c>
      <c r="S183" s="238">
        <v>0.043999999999999997</v>
      </c>
      <c r="T183" s="239">
        <f>S183*H183</f>
        <v>0.51735199999999992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40" t="s">
        <v>199</v>
      </c>
      <c r="AT183" s="240" t="s">
        <v>196</v>
      </c>
      <c r="AU183" s="240" t="s">
        <v>94</v>
      </c>
      <c r="AY183" s="18" t="s">
        <v>193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92</v>
      </c>
      <c r="BK183" s="241">
        <f>ROUND(I183*H183,2)</f>
        <v>0</v>
      </c>
      <c r="BL183" s="18" t="s">
        <v>199</v>
      </c>
      <c r="BM183" s="240" t="s">
        <v>273</v>
      </c>
    </row>
    <row r="184" s="14" customFormat="1">
      <c r="A184" s="14"/>
      <c r="B184" s="253"/>
      <c r="C184" s="254"/>
      <c r="D184" s="244" t="s">
        <v>201</v>
      </c>
      <c r="E184" s="255" t="s">
        <v>1</v>
      </c>
      <c r="F184" s="256" t="s">
        <v>274</v>
      </c>
      <c r="G184" s="254"/>
      <c r="H184" s="257">
        <v>11.757999999999999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3" t="s">
        <v>201</v>
      </c>
      <c r="AU184" s="263" t="s">
        <v>94</v>
      </c>
      <c r="AV184" s="14" t="s">
        <v>94</v>
      </c>
      <c r="AW184" s="14" t="s">
        <v>40</v>
      </c>
      <c r="AX184" s="14" t="s">
        <v>92</v>
      </c>
      <c r="AY184" s="263" t="s">
        <v>193</v>
      </c>
    </row>
    <row r="185" s="2" customFormat="1" ht="16.5" customHeight="1">
      <c r="A185" s="40"/>
      <c r="B185" s="41"/>
      <c r="C185" s="229" t="s">
        <v>275</v>
      </c>
      <c r="D185" s="229" t="s">
        <v>196</v>
      </c>
      <c r="E185" s="230" t="s">
        <v>276</v>
      </c>
      <c r="F185" s="231" t="s">
        <v>277</v>
      </c>
      <c r="G185" s="232" t="s">
        <v>126</v>
      </c>
      <c r="H185" s="233">
        <v>2.226</v>
      </c>
      <c r="I185" s="234"/>
      <c r="J185" s="235">
        <f>ROUND(I185*H185,2)</f>
        <v>0</v>
      </c>
      <c r="K185" s="231" t="s">
        <v>222</v>
      </c>
      <c r="L185" s="46"/>
      <c r="M185" s="236" t="s">
        <v>1</v>
      </c>
      <c r="N185" s="237" t="s">
        <v>50</v>
      </c>
      <c r="O185" s="93"/>
      <c r="P185" s="238">
        <f>O185*H185</f>
        <v>0</v>
      </c>
      <c r="Q185" s="238">
        <v>0</v>
      </c>
      <c r="R185" s="238">
        <f>Q185*H185</f>
        <v>0</v>
      </c>
      <c r="S185" s="238">
        <v>2.3999999999999999</v>
      </c>
      <c r="T185" s="239">
        <f>S185*H185</f>
        <v>5.3423999999999996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40" t="s">
        <v>199</v>
      </c>
      <c r="AT185" s="240" t="s">
        <v>196</v>
      </c>
      <c r="AU185" s="240" t="s">
        <v>94</v>
      </c>
      <c r="AY185" s="18" t="s">
        <v>193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92</v>
      </c>
      <c r="BK185" s="241">
        <f>ROUND(I185*H185,2)</f>
        <v>0</v>
      </c>
      <c r="BL185" s="18" t="s">
        <v>199</v>
      </c>
      <c r="BM185" s="240" t="s">
        <v>278</v>
      </c>
    </row>
    <row r="186" s="13" customFormat="1">
      <c r="A186" s="13"/>
      <c r="B186" s="242"/>
      <c r="C186" s="243"/>
      <c r="D186" s="244" t="s">
        <v>201</v>
      </c>
      <c r="E186" s="245" t="s">
        <v>1</v>
      </c>
      <c r="F186" s="246" t="s">
        <v>279</v>
      </c>
      <c r="G186" s="243"/>
      <c r="H186" s="245" t="s">
        <v>1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2" t="s">
        <v>201</v>
      </c>
      <c r="AU186" s="252" t="s">
        <v>94</v>
      </c>
      <c r="AV186" s="13" t="s">
        <v>92</v>
      </c>
      <c r="AW186" s="13" t="s">
        <v>40</v>
      </c>
      <c r="AX186" s="13" t="s">
        <v>85</v>
      </c>
      <c r="AY186" s="252" t="s">
        <v>193</v>
      </c>
    </row>
    <row r="187" s="13" customFormat="1">
      <c r="A187" s="13"/>
      <c r="B187" s="242"/>
      <c r="C187" s="243"/>
      <c r="D187" s="244" t="s">
        <v>201</v>
      </c>
      <c r="E187" s="245" t="s">
        <v>1</v>
      </c>
      <c r="F187" s="246" t="s">
        <v>280</v>
      </c>
      <c r="G187" s="243"/>
      <c r="H187" s="245" t="s">
        <v>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201</v>
      </c>
      <c r="AU187" s="252" t="s">
        <v>94</v>
      </c>
      <c r="AV187" s="13" t="s">
        <v>92</v>
      </c>
      <c r="AW187" s="13" t="s">
        <v>40</v>
      </c>
      <c r="AX187" s="13" t="s">
        <v>85</v>
      </c>
      <c r="AY187" s="252" t="s">
        <v>193</v>
      </c>
    </row>
    <row r="188" s="14" customFormat="1">
      <c r="A188" s="14"/>
      <c r="B188" s="253"/>
      <c r="C188" s="254"/>
      <c r="D188" s="244" t="s">
        <v>201</v>
      </c>
      <c r="E188" s="255" t="s">
        <v>1</v>
      </c>
      <c r="F188" s="256" t="s">
        <v>281</v>
      </c>
      <c r="G188" s="254"/>
      <c r="H188" s="257">
        <v>2.226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3" t="s">
        <v>201</v>
      </c>
      <c r="AU188" s="263" t="s">
        <v>94</v>
      </c>
      <c r="AV188" s="14" t="s">
        <v>94</v>
      </c>
      <c r="AW188" s="14" t="s">
        <v>40</v>
      </c>
      <c r="AX188" s="14" t="s">
        <v>92</v>
      </c>
      <c r="AY188" s="263" t="s">
        <v>193</v>
      </c>
    </row>
    <row r="189" s="2" customFormat="1" ht="24.15" customHeight="1">
      <c r="A189" s="40"/>
      <c r="B189" s="41"/>
      <c r="C189" s="229" t="s">
        <v>282</v>
      </c>
      <c r="D189" s="229" t="s">
        <v>196</v>
      </c>
      <c r="E189" s="230" t="s">
        <v>283</v>
      </c>
      <c r="F189" s="231" t="s">
        <v>284</v>
      </c>
      <c r="G189" s="232" t="s">
        <v>130</v>
      </c>
      <c r="H189" s="233">
        <v>5.2999999999999998</v>
      </c>
      <c r="I189" s="234"/>
      <c r="J189" s="235">
        <f>ROUND(I189*H189,2)</f>
        <v>0</v>
      </c>
      <c r="K189" s="231" t="s">
        <v>222</v>
      </c>
      <c r="L189" s="46"/>
      <c r="M189" s="236" t="s">
        <v>1</v>
      </c>
      <c r="N189" s="237" t="s">
        <v>50</v>
      </c>
      <c r="O189" s="93"/>
      <c r="P189" s="238">
        <f>O189*H189</f>
        <v>0</v>
      </c>
      <c r="Q189" s="238">
        <v>0</v>
      </c>
      <c r="R189" s="238">
        <f>Q189*H189</f>
        <v>0</v>
      </c>
      <c r="S189" s="238">
        <v>0.0030000000000000001</v>
      </c>
      <c r="T189" s="239">
        <f>S189*H189</f>
        <v>0.015900000000000001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40" t="s">
        <v>214</v>
      </c>
      <c r="AT189" s="240" t="s">
        <v>196</v>
      </c>
      <c r="AU189" s="240" t="s">
        <v>94</v>
      </c>
      <c r="AY189" s="18" t="s">
        <v>193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92</v>
      </c>
      <c r="BK189" s="241">
        <f>ROUND(I189*H189,2)</f>
        <v>0</v>
      </c>
      <c r="BL189" s="18" t="s">
        <v>214</v>
      </c>
      <c r="BM189" s="240" t="s">
        <v>285</v>
      </c>
    </row>
    <row r="190" s="13" customFormat="1">
      <c r="A190" s="13"/>
      <c r="B190" s="242"/>
      <c r="C190" s="243"/>
      <c r="D190" s="244" t="s">
        <v>201</v>
      </c>
      <c r="E190" s="245" t="s">
        <v>1</v>
      </c>
      <c r="F190" s="246" t="s">
        <v>286</v>
      </c>
      <c r="G190" s="243"/>
      <c r="H190" s="245" t="s">
        <v>1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2" t="s">
        <v>201</v>
      </c>
      <c r="AU190" s="252" t="s">
        <v>94</v>
      </c>
      <c r="AV190" s="13" t="s">
        <v>92</v>
      </c>
      <c r="AW190" s="13" t="s">
        <v>40</v>
      </c>
      <c r="AX190" s="13" t="s">
        <v>85</v>
      </c>
      <c r="AY190" s="252" t="s">
        <v>193</v>
      </c>
    </row>
    <row r="191" s="13" customFormat="1">
      <c r="A191" s="13"/>
      <c r="B191" s="242"/>
      <c r="C191" s="243"/>
      <c r="D191" s="244" t="s">
        <v>201</v>
      </c>
      <c r="E191" s="245" t="s">
        <v>1</v>
      </c>
      <c r="F191" s="246" t="s">
        <v>287</v>
      </c>
      <c r="G191" s="243"/>
      <c r="H191" s="245" t="s">
        <v>1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2" t="s">
        <v>201</v>
      </c>
      <c r="AU191" s="252" t="s">
        <v>94</v>
      </c>
      <c r="AV191" s="13" t="s">
        <v>92</v>
      </c>
      <c r="AW191" s="13" t="s">
        <v>40</v>
      </c>
      <c r="AX191" s="13" t="s">
        <v>85</v>
      </c>
      <c r="AY191" s="252" t="s">
        <v>193</v>
      </c>
    </row>
    <row r="192" s="14" customFormat="1">
      <c r="A192" s="14"/>
      <c r="B192" s="253"/>
      <c r="C192" s="254"/>
      <c r="D192" s="244" t="s">
        <v>201</v>
      </c>
      <c r="E192" s="255" t="s">
        <v>288</v>
      </c>
      <c r="F192" s="256" t="s">
        <v>289</v>
      </c>
      <c r="G192" s="254"/>
      <c r="H192" s="257">
        <v>5.2999999999999998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3" t="s">
        <v>201</v>
      </c>
      <c r="AU192" s="263" t="s">
        <v>94</v>
      </c>
      <c r="AV192" s="14" t="s">
        <v>94</v>
      </c>
      <c r="AW192" s="14" t="s">
        <v>40</v>
      </c>
      <c r="AX192" s="14" t="s">
        <v>92</v>
      </c>
      <c r="AY192" s="263" t="s">
        <v>193</v>
      </c>
    </row>
    <row r="193" s="2" customFormat="1" ht="16.5" customHeight="1">
      <c r="A193" s="40"/>
      <c r="B193" s="41"/>
      <c r="C193" s="229" t="s">
        <v>290</v>
      </c>
      <c r="D193" s="229" t="s">
        <v>196</v>
      </c>
      <c r="E193" s="230" t="s">
        <v>291</v>
      </c>
      <c r="F193" s="231" t="s">
        <v>292</v>
      </c>
      <c r="G193" s="232" t="s">
        <v>126</v>
      </c>
      <c r="H193" s="233">
        <v>1.3680000000000001</v>
      </c>
      <c r="I193" s="234"/>
      <c r="J193" s="235">
        <f>ROUND(I193*H193,2)</f>
        <v>0</v>
      </c>
      <c r="K193" s="231" t="s">
        <v>222</v>
      </c>
      <c r="L193" s="46"/>
      <c r="M193" s="236" t="s">
        <v>1</v>
      </c>
      <c r="N193" s="237" t="s">
        <v>50</v>
      </c>
      <c r="O193" s="93"/>
      <c r="P193" s="238">
        <f>O193*H193</f>
        <v>0</v>
      </c>
      <c r="Q193" s="238">
        <v>0</v>
      </c>
      <c r="R193" s="238">
        <f>Q193*H193</f>
        <v>0</v>
      </c>
      <c r="S193" s="238">
        <v>2</v>
      </c>
      <c r="T193" s="239">
        <f>S193*H193</f>
        <v>2.7360000000000002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40" t="s">
        <v>199</v>
      </c>
      <c r="AT193" s="240" t="s">
        <v>196</v>
      </c>
      <c r="AU193" s="240" t="s">
        <v>94</v>
      </c>
      <c r="AY193" s="18" t="s">
        <v>193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92</v>
      </c>
      <c r="BK193" s="241">
        <f>ROUND(I193*H193,2)</f>
        <v>0</v>
      </c>
      <c r="BL193" s="18" t="s">
        <v>199</v>
      </c>
      <c r="BM193" s="240" t="s">
        <v>293</v>
      </c>
    </row>
    <row r="194" s="13" customFormat="1">
      <c r="A194" s="13"/>
      <c r="B194" s="242"/>
      <c r="C194" s="243"/>
      <c r="D194" s="244" t="s">
        <v>201</v>
      </c>
      <c r="E194" s="245" t="s">
        <v>1</v>
      </c>
      <c r="F194" s="246" t="s">
        <v>294</v>
      </c>
      <c r="G194" s="243"/>
      <c r="H194" s="245" t="s">
        <v>1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2" t="s">
        <v>201</v>
      </c>
      <c r="AU194" s="252" t="s">
        <v>94</v>
      </c>
      <c r="AV194" s="13" t="s">
        <v>92</v>
      </c>
      <c r="AW194" s="13" t="s">
        <v>40</v>
      </c>
      <c r="AX194" s="13" t="s">
        <v>85</v>
      </c>
      <c r="AY194" s="252" t="s">
        <v>193</v>
      </c>
    </row>
    <row r="195" s="13" customFormat="1">
      <c r="A195" s="13"/>
      <c r="B195" s="242"/>
      <c r="C195" s="243"/>
      <c r="D195" s="244" t="s">
        <v>201</v>
      </c>
      <c r="E195" s="245" t="s">
        <v>1</v>
      </c>
      <c r="F195" s="246" t="s">
        <v>295</v>
      </c>
      <c r="G195" s="243"/>
      <c r="H195" s="245" t="s">
        <v>1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2" t="s">
        <v>201</v>
      </c>
      <c r="AU195" s="252" t="s">
        <v>94</v>
      </c>
      <c r="AV195" s="13" t="s">
        <v>92</v>
      </c>
      <c r="AW195" s="13" t="s">
        <v>40</v>
      </c>
      <c r="AX195" s="13" t="s">
        <v>85</v>
      </c>
      <c r="AY195" s="252" t="s">
        <v>193</v>
      </c>
    </row>
    <row r="196" s="14" customFormat="1">
      <c r="A196" s="14"/>
      <c r="B196" s="253"/>
      <c r="C196" s="254"/>
      <c r="D196" s="244" t="s">
        <v>201</v>
      </c>
      <c r="E196" s="255" t="s">
        <v>1</v>
      </c>
      <c r="F196" s="256" t="s">
        <v>296</v>
      </c>
      <c r="G196" s="254"/>
      <c r="H196" s="257">
        <v>0.70799999999999996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3" t="s">
        <v>201</v>
      </c>
      <c r="AU196" s="263" t="s">
        <v>94</v>
      </c>
      <c r="AV196" s="14" t="s">
        <v>94</v>
      </c>
      <c r="AW196" s="14" t="s">
        <v>40</v>
      </c>
      <c r="AX196" s="14" t="s">
        <v>85</v>
      </c>
      <c r="AY196" s="263" t="s">
        <v>193</v>
      </c>
    </row>
    <row r="197" s="13" customFormat="1">
      <c r="A197" s="13"/>
      <c r="B197" s="242"/>
      <c r="C197" s="243"/>
      <c r="D197" s="244" t="s">
        <v>201</v>
      </c>
      <c r="E197" s="245" t="s">
        <v>1</v>
      </c>
      <c r="F197" s="246" t="s">
        <v>297</v>
      </c>
      <c r="G197" s="243"/>
      <c r="H197" s="245" t="s">
        <v>1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2" t="s">
        <v>201</v>
      </c>
      <c r="AU197" s="252" t="s">
        <v>94</v>
      </c>
      <c r="AV197" s="13" t="s">
        <v>92</v>
      </c>
      <c r="AW197" s="13" t="s">
        <v>40</v>
      </c>
      <c r="AX197" s="13" t="s">
        <v>85</v>
      </c>
      <c r="AY197" s="252" t="s">
        <v>193</v>
      </c>
    </row>
    <row r="198" s="13" customFormat="1">
      <c r="A198" s="13"/>
      <c r="B198" s="242"/>
      <c r="C198" s="243"/>
      <c r="D198" s="244" t="s">
        <v>201</v>
      </c>
      <c r="E198" s="245" t="s">
        <v>1</v>
      </c>
      <c r="F198" s="246" t="s">
        <v>298</v>
      </c>
      <c r="G198" s="243"/>
      <c r="H198" s="245" t="s">
        <v>1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2" t="s">
        <v>201</v>
      </c>
      <c r="AU198" s="252" t="s">
        <v>94</v>
      </c>
      <c r="AV198" s="13" t="s">
        <v>92</v>
      </c>
      <c r="AW198" s="13" t="s">
        <v>40</v>
      </c>
      <c r="AX198" s="13" t="s">
        <v>85</v>
      </c>
      <c r="AY198" s="252" t="s">
        <v>193</v>
      </c>
    </row>
    <row r="199" s="14" customFormat="1">
      <c r="A199" s="14"/>
      <c r="B199" s="253"/>
      <c r="C199" s="254"/>
      <c r="D199" s="244" t="s">
        <v>201</v>
      </c>
      <c r="E199" s="255" t="s">
        <v>1</v>
      </c>
      <c r="F199" s="256" t="s">
        <v>299</v>
      </c>
      <c r="G199" s="254"/>
      <c r="H199" s="257">
        <v>0.66000000000000003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3" t="s">
        <v>201</v>
      </c>
      <c r="AU199" s="263" t="s">
        <v>94</v>
      </c>
      <c r="AV199" s="14" t="s">
        <v>94</v>
      </c>
      <c r="AW199" s="14" t="s">
        <v>40</v>
      </c>
      <c r="AX199" s="14" t="s">
        <v>85</v>
      </c>
      <c r="AY199" s="263" t="s">
        <v>193</v>
      </c>
    </row>
    <row r="200" s="15" customFormat="1">
      <c r="A200" s="15"/>
      <c r="B200" s="264"/>
      <c r="C200" s="265"/>
      <c r="D200" s="244" t="s">
        <v>201</v>
      </c>
      <c r="E200" s="266" t="s">
        <v>1</v>
      </c>
      <c r="F200" s="267" t="s">
        <v>252</v>
      </c>
      <c r="G200" s="265"/>
      <c r="H200" s="268">
        <v>1.3680000000000001</v>
      </c>
      <c r="I200" s="269"/>
      <c r="J200" s="265"/>
      <c r="K200" s="265"/>
      <c r="L200" s="270"/>
      <c r="M200" s="271"/>
      <c r="N200" s="272"/>
      <c r="O200" s="272"/>
      <c r="P200" s="272"/>
      <c r="Q200" s="272"/>
      <c r="R200" s="272"/>
      <c r="S200" s="272"/>
      <c r="T200" s="27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4" t="s">
        <v>201</v>
      </c>
      <c r="AU200" s="274" t="s">
        <v>94</v>
      </c>
      <c r="AV200" s="15" t="s">
        <v>199</v>
      </c>
      <c r="AW200" s="15" t="s">
        <v>40</v>
      </c>
      <c r="AX200" s="15" t="s">
        <v>92</v>
      </c>
      <c r="AY200" s="274" t="s">
        <v>193</v>
      </c>
    </row>
    <row r="201" s="2" customFormat="1" ht="24.15" customHeight="1">
      <c r="A201" s="40"/>
      <c r="B201" s="41"/>
      <c r="C201" s="229" t="s">
        <v>300</v>
      </c>
      <c r="D201" s="229" t="s">
        <v>196</v>
      </c>
      <c r="E201" s="230" t="s">
        <v>301</v>
      </c>
      <c r="F201" s="231" t="s">
        <v>302</v>
      </c>
      <c r="G201" s="232" t="s">
        <v>160</v>
      </c>
      <c r="H201" s="233">
        <v>44</v>
      </c>
      <c r="I201" s="234"/>
      <c r="J201" s="235">
        <f>ROUND(I201*H201,2)</f>
        <v>0</v>
      </c>
      <c r="K201" s="231" t="s">
        <v>222</v>
      </c>
      <c r="L201" s="46"/>
      <c r="M201" s="236" t="s">
        <v>1</v>
      </c>
      <c r="N201" s="237" t="s">
        <v>50</v>
      </c>
      <c r="O201" s="93"/>
      <c r="P201" s="238">
        <f>O201*H201</f>
        <v>0</v>
      </c>
      <c r="Q201" s="238">
        <v>7.1760000000000004E-05</v>
      </c>
      <c r="R201" s="238">
        <f>Q201*H201</f>
        <v>0.0031574400000000001</v>
      </c>
      <c r="S201" s="238">
        <v>0</v>
      </c>
      <c r="T201" s="239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40" t="s">
        <v>199</v>
      </c>
      <c r="AT201" s="240" t="s">
        <v>196</v>
      </c>
      <c r="AU201" s="240" t="s">
        <v>94</v>
      </c>
      <c r="AY201" s="18" t="s">
        <v>193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92</v>
      </c>
      <c r="BK201" s="241">
        <f>ROUND(I201*H201,2)</f>
        <v>0</v>
      </c>
      <c r="BL201" s="18" t="s">
        <v>199</v>
      </c>
      <c r="BM201" s="240" t="s">
        <v>303</v>
      </c>
    </row>
    <row r="202" s="13" customFormat="1">
      <c r="A202" s="13"/>
      <c r="B202" s="242"/>
      <c r="C202" s="243"/>
      <c r="D202" s="244" t="s">
        <v>201</v>
      </c>
      <c r="E202" s="245" t="s">
        <v>1</v>
      </c>
      <c r="F202" s="246" t="s">
        <v>297</v>
      </c>
      <c r="G202" s="243"/>
      <c r="H202" s="245" t="s">
        <v>1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2" t="s">
        <v>201</v>
      </c>
      <c r="AU202" s="252" t="s">
        <v>94</v>
      </c>
      <c r="AV202" s="13" t="s">
        <v>92</v>
      </c>
      <c r="AW202" s="13" t="s">
        <v>40</v>
      </c>
      <c r="AX202" s="13" t="s">
        <v>85</v>
      </c>
      <c r="AY202" s="252" t="s">
        <v>193</v>
      </c>
    </row>
    <row r="203" s="13" customFormat="1">
      <c r="A203" s="13"/>
      <c r="B203" s="242"/>
      <c r="C203" s="243"/>
      <c r="D203" s="244" t="s">
        <v>201</v>
      </c>
      <c r="E203" s="245" t="s">
        <v>1</v>
      </c>
      <c r="F203" s="246" t="s">
        <v>298</v>
      </c>
      <c r="G203" s="243"/>
      <c r="H203" s="245" t="s">
        <v>1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2" t="s">
        <v>201</v>
      </c>
      <c r="AU203" s="252" t="s">
        <v>94</v>
      </c>
      <c r="AV203" s="13" t="s">
        <v>92</v>
      </c>
      <c r="AW203" s="13" t="s">
        <v>40</v>
      </c>
      <c r="AX203" s="13" t="s">
        <v>85</v>
      </c>
      <c r="AY203" s="252" t="s">
        <v>193</v>
      </c>
    </row>
    <row r="204" s="14" customFormat="1">
      <c r="A204" s="14"/>
      <c r="B204" s="253"/>
      <c r="C204" s="254"/>
      <c r="D204" s="244" t="s">
        <v>201</v>
      </c>
      <c r="E204" s="255" t="s">
        <v>1</v>
      </c>
      <c r="F204" s="256" t="s">
        <v>304</v>
      </c>
      <c r="G204" s="254"/>
      <c r="H204" s="257">
        <v>44</v>
      </c>
      <c r="I204" s="258"/>
      <c r="J204" s="254"/>
      <c r="K204" s="254"/>
      <c r="L204" s="259"/>
      <c r="M204" s="260"/>
      <c r="N204" s="261"/>
      <c r="O204" s="261"/>
      <c r="P204" s="261"/>
      <c r="Q204" s="261"/>
      <c r="R204" s="261"/>
      <c r="S204" s="261"/>
      <c r="T204" s="26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3" t="s">
        <v>201</v>
      </c>
      <c r="AU204" s="263" t="s">
        <v>94</v>
      </c>
      <c r="AV204" s="14" t="s">
        <v>94</v>
      </c>
      <c r="AW204" s="14" t="s">
        <v>40</v>
      </c>
      <c r="AX204" s="14" t="s">
        <v>92</v>
      </c>
      <c r="AY204" s="263" t="s">
        <v>193</v>
      </c>
    </row>
    <row r="205" s="2" customFormat="1" ht="24.15" customHeight="1">
      <c r="A205" s="40"/>
      <c r="B205" s="41"/>
      <c r="C205" s="229" t="s">
        <v>305</v>
      </c>
      <c r="D205" s="229" t="s">
        <v>196</v>
      </c>
      <c r="E205" s="230" t="s">
        <v>306</v>
      </c>
      <c r="F205" s="231" t="s">
        <v>307</v>
      </c>
      <c r="G205" s="232" t="s">
        <v>130</v>
      </c>
      <c r="H205" s="233">
        <v>406.92700000000002</v>
      </c>
      <c r="I205" s="234"/>
      <c r="J205" s="235">
        <f>ROUND(I205*H205,2)</f>
        <v>0</v>
      </c>
      <c r="K205" s="231" t="s">
        <v>1</v>
      </c>
      <c r="L205" s="46"/>
      <c r="M205" s="236" t="s">
        <v>1</v>
      </c>
      <c r="N205" s="237" t="s">
        <v>50</v>
      </c>
      <c r="O205" s="93"/>
      <c r="P205" s="238">
        <f>O205*H205</f>
        <v>0</v>
      </c>
      <c r="Q205" s="238">
        <v>0.0011000000000000001</v>
      </c>
      <c r="R205" s="238">
        <f>Q205*H205</f>
        <v>0.44761970000000006</v>
      </c>
      <c r="S205" s="238">
        <v>0</v>
      </c>
      <c r="T205" s="239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40" t="s">
        <v>214</v>
      </c>
      <c r="AT205" s="240" t="s">
        <v>196</v>
      </c>
      <c r="AU205" s="240" t="s">
        <v>94</v>
      </c>
      <c r="AY205" s="18" t="s">
        <v>193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92</v>
      </c>
      <c r="BK205" s="241">
        <f>ROUND(I205*H205,2)</f>
        <v>0</v>
      </c>
      <c r="BL205" s="18" t="s">
        <v>214</v>
      </c>
      <c r="BM205" s="240" t="s">
        <v>308</v>
      </c>
    </row>
    <row r="206" s="13" customFormat="1">
      <c r="A206" s="13"/>
      <c r="B206" s="242"/>
      <c r="C206" s="243"/>
      <c r="D206" s="244" t="s">
        <v>201</v>
      </c>
      <c r="E206" s="245" t="s">
        <v>1</v>
      </c>
      <c r="F206" s="246" t="s">
        <v>309</v>
      </c>
      <c r="G206" s="243"/>
      <c r="H206" s="245" t="s">
        <v>1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2" t="s">
        <v>201</v>
      </c>
      <c r="AU206" s="252" t="s">
        <v>94</v>
      </c>
      <c r="AV206" s="13" t="s">
        <v>92</v>
      </c>
      <c r="AW206" s="13" t="s">
        <v>40</v>
      </c>
      <c r="AX206" s="13" t="s">
        <v>85</v>
      </c>
      <c r="AY206" s="252" t="s">
        <v>193</v>
      </c>
    </row>
    <row r="207" s="13" customFormat="1">
      <c r="A207" s="13"/>
      <c r="B207" s="242"/>
      <c r="C207" s="243"/>
      <c r="D207" s="244" t="s">
        <v>201</v>
      </c>
      <c r="E207" s="245" t="s">
        <v>1</v>
      </c>
      <c r="F207" s="246" t="s">
        <v>310</v>
      </c>
      <c r="G207" s="243"/>
      <c r="H207" s="245" t="s">
        <v>1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2" t="s">
        <v>201</v>
      </c>
      <c r="AU207" s="252" t="s">
        <v>94</v>
      </c>
      <c r="AV207" s="13" t="s">
        <v>92</v>
      </c>
      <c r="AW207" s="13" t="s">
        <v>40</v>
      </c>
      <c r="AX207" s="13" t="s">
        <v>85</v>
      </c>
      <c r="AY207" s="252" t="s">
        <v>193</v>
      </c>
    </row>
    <row r="208" s="13" customFormat="1">
      <c r="A208" s="13"/>
      <c r="B208" s="242"/>
      <c r="C208" s="243"/>
      <c r="D208" s="244" t="s">
        <v>201</v>
      </c>
      <c r="E208" s="245" t="s">
        <v>1</v>
      </c>
      <c r="F208" s="246" t="s">
        <v>311</v>
      </c>
      <c r="G208" s="243"/>
      <c r="H208" s="245" t="s">
        <v>1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2" t="s">
        <v>201</v>
      </c>
      <c r="AU208" s="252" t="s">
        <v>94</v>
      </c>
      <c r="AV208" s="13" t="s">
        <v>92</v>
      </c>
      <c r="AW208" s="13" t="s">
        <v>40</v>
      </c>
      <c r="AX208" s="13" t="s">
        <v>85</v>
      </c>
      <c r="AY208" s="252" t="s">
        <v>193</v>
      </c>
    </row>
    <row r="209" s="13" customFormat="1">
      <c r="A209" s="13"/>
      <c r="B209" s="242"/>
      <c r="C209" s="243"/>
      <c r="D209" s="244" t="s">
        <v>201</v>
      </c>
      <c r="E209" s="245" t="s">
        <v>1</v>
      </c>
      <c r="F209" s="246" t="s">
        <v>312</v>
      </c>
      <c r="G209" s="243"/>
      <c r="H209" s="245" t="s">
        <v>1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201</v>
      </c>
      <c r="AU209" s="252" t="s">
        <v>94</v>
      </c>
      <c r="AV209" s="13" t="s">
        <v>92</v>
      </c>
      <c r="AW209" s="13" t="s">
        <v>40</v>
      </c>
      <c r="AX209" s="13" t="s">
        <v>85</v>
      </c>
      <c r="AY209" s="252" t="s">
        <v>193</v>
      </c>
    </row>
    <row r="210" s="13" customFormat="1">
      <c r="A210" s="13"/>
      <c r="B210" s="242"/>
      <c r="C210" s="243"/>
      <c r="D210" s="244" t="s">
        <v>201</v>
      </c>
      <c r="E210" s="245" t="s">
        <v>1</v>
      </c>
      <c r="F210" s="246" t="s">
        <v>313</v>
      </c>
      <c r="G210" s="243"/>
      <c r="H210" s="245" t="s">
        <v>1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2" t="s">
        <v>201</v>
      </c>
      <c r="AU210" s="252" t="s">
        <v>94</v>
      </c>
      <c r="AV210" s="13" t="s">
        <v>92</v>
      </c>
      <c r="AW210" s="13" t="s">
        <v>40</v>
      </c>
      <c r="AX210" s="13" t="s">
        <v>85</v>
      </c>
      <c r="AY210" s="252" t="s">
        <v>193</v>
      </c>
    </row>
    <row r="211" s="13" customFormat="1">
      <c r="A211" s="13"/>
      <c r="B211" s="242"/>
      <c r="C211" s="243"/>
      <c r="D211" s="244" t="s">
        <v>201</v>
      </c>
      <c r="E211" s="245" t="s">
        <v>1</v>
      </c>
      <c r="F211" s="246" t="s">
        <v>314</v>
      </c>
      <c r="G211" s="243"/>
      <c r="H211" s="245" t="s">
        <v>1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2" t="s">
        <v>201</v>
      </c>
      <c r="AU211" s="252" t="s">
        <v>94</v>
      </c>
      <c r="AV211" s="13" t="s">
        <v>92</v>
      </c>
      <c r="AW211" s="13" t="s">
        <v>40</v>
      </c>
      <c r="AX211" s="13" t="s">
        <v>85</v>
      </c>
      <c r="AY211" s="252" t="s">
        <v>193</v>
      </c>
    </row>
    <row r="212" s="13" customFormat="1">
      <c r="A212" s="13"/>
      <c r="B212" s="242"/>
      <c r="C212" s="243"/>
      <c r="D212" s="244" t="s">
        <v>201</v>
      </c>
      <c r="E212" s="245" t="s">
        <v>1</v>
      </c>
      <c r="F212" s="246" t="s">
        <v>315</v>
      </c>
      <c r="G212" s="243"/>
      <c r="H212" s="245" t="s">
        <v>1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2" t="s">
        <v>201</v>
      </c>
      <c r="AU212" s="252" t="s">
        <v>94</v>
      </c>
      <c r="AV212" s="13" t="s">
        <v>92</v>
      </c>
      <c r="AW212" s="13" t="s">
        <v>40</v>
      </c>
      <c r="AX212" s="13" t="s">
        <v>85</v>
      </c>
      <c r="AY212" s="252" t="s">
        <v>193</v>
      </c>
    </row>
    <row r="213" s="14" customFormat="1">
      <c r="A213" s="14"/>
      <c r="B213" s="253"/>
      <c r="C213" s="254"/>
      <c r="D213" s="244" t="s">
        <v>201</v>
      </c>
      <c r="E213" s="255" t="s">
        <v>1</v>
      </c>
      <c r="F213" s="256" t="s">
        <v>316</v>
      </c>
      <c r="G213" s="254"/>
      <c r="H213" s="257">
        <v>406.92700000000002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3" t="s">
        <v>201</v>
      </c>
      <c r="AU213" s="263" t="s">
        <v>94</v>
      </c>
      <c r="AV213" s="14" t="s">
        <v>94</v>
      </c>
      <c r="AW213" s="14" t="s">
        <v>40</v>
      </c>
      <c r="AX213" s="14" t="s">
        <v>92</v>
      </c>
      <c r="AY213" s="263" t="s">
        <v>193</v>
      </c>
    </row>
    <row r="214" s="12" customFormat="1" ht="22.8" customHeight="1">
      <c r="A214" s="12"/>
      <c r="B214" s="213"/>
      <c r="C214" s="214"/>
      <c r="D214" s="215" t="s">
        <v>84</v>
      </c>
      <c r="E214" s="227" t="s">
        <v>317</v>
      </c>
      <c r="F214" s="227" t="s">
        <v>318</v>
      </c>
      <c r="G214" s="214"/>
      <c r="H214" s="214"/>
      <c r="I214" s="217"/>
      <c r="J214" s="228">
        <f>BK214</f>
        <v>0</v>
      </c>
      <c r="K214" s="214"/>
      <c r="L214" s="219"/>
      <c r="M214" s="220"/>
      <c r="N214" s="221"/>
      <c r="O214" s="221"/>
      <c r="P214" s="222">
        <f>SUM(P215:P375)</f>
        <v>0</v>
      </c>
      <c r="Q214" s="221"/>
      <c r="R214" s="222">
        <f>SUM(R215:R375)</f>
        <v>89.702430378000003</v>
      </c>
      <c r="S214" s="221"/>
      <c r="T214" s="223">
        <f>SUM(T215:T375)</f>
        <v>117.03103400000001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4" t="s">
        <v>92</v>
      </c>
      <c r="AT214" s="225" t="s">
        <v>84</v>
      </c>
      <c r="AU214" s="225" t="s">
        <v>92</v>
      </c>
      <c r="AY214" s="224" t="s">
        <v>193</v>
      </c>
      <c r="BK214" s="226">
        <f>SUM(BK215:BK375)</f>
        <v>0</v>
      </c>
    </row>
    <row r="215" s="2" customFormat="1" ht="24.15" customHeight="1">
      <c r="A215" s="40"/>
      <c r="B215" s="41"/>
      <c r="C215" s="229" t="s">
        <v>8</v>
      </c>
      <c r="D215" s="229" t="s">
        <v>196</v>
      </c>
      <c r="E215" s="230" t="s">
        <v>319</v>
      </c>
      <c r="F215" s="231" t="s">
        <v>320</v>
      </c>
      <c r="G215" s="232" t="s">
        <v>130</v>
      </c>
      <c r="H215" s="233">
        <v>853.27599999999995</v>
      </c>
      <c r="I215" s="234"/>
      <c r="J215" s="235">
        <f>ROUND(I215*H215,2)</f>
        <v>0</v>
      </c>
      <c r="K215" s="231" t="s">
        <v>1</v>
      </c>
      <c r="L215" s="46"/>
      <c r="M215" s="236" t="s">
        <v>1</v>
      </c>
      <c r="N215" s="237" t="s">
        <v>50</v>
      </c>
      <c r="O215" s="93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40" t="s">
        <v>199</v>
      </c>
      <c r="AT215" s="240" t="s">
        <v>196</v>
      </c>
      <c r="AU215" s="240" t="s">
        <v>94</v>
      </c>
      <c r="AY215" s="18" t="s">
        <v>193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92</v>
      </c>
      <c r="BK215" s="241">
        <f>ROUND(I215*H215,2)</f>
        <v>0</v>
      </c>
      <c r="BL215" s="18" t="s">
        <v>199</v>
      </c>
      <c r="BM215" s="240" t="s">
        <v>321</v>
      </c>
    </row>
    <row r="216" s="13" customFormat="1">
      <c r="A216" s="13"/>
      <c r="B216" s="242"/>
      <c r="C216" s="243"/>
      <c r="D216" s="244" t="s">
        <v>201</v>
      </c>
      <c r="E216" s="245" t="s">
        <v>1</v>
      </c>
      <c r="F216" s="246" t="s">
        <v>322</v>
      </c>
      <c r="G216" s="243"/>
      <c r="H216" s="245" t="s">
        <v>1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2" t="s">
        <v>201</v>
      </c>
      <c r="AU216" s="252" t="s">
        <v>94</v>
      </c>
      <c r="AV216" s="13" t="s">
        <v>92</v>
      </c>
      <c r="AW216" s="13" t="s">
        <v>40</v>
      </c>
      <c r="AX216" s="13" t="s">
        <v>85</v>
      </c>
      <c r="AY216" s="252" t="s">
        <v>193</v>
      </c>
    </row>
    <row r="217" s="13" customFormat="1">
      <c r="A217" s="13"/>
      <c r="B217" s="242"/>
      <c r="C217" s="243"/>
      <c r="D217" s="244" t="s">
        <v>201</v>
      </c>
      <c r="E217" s="245" t="s">
        <v>1</v>
      </c>
      <c r="F217" s="246" t="s">
        <v>323</v>
      </c>
      <c r="G217" s="243"/>
      <c r="H217" s="245" t="s">
        <v>1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2" t="s">
        <v>201</v>
      </c>
      <c r="AU217" s="252" t="s">
        <v>94</v>
      </c>
      <c r="AV217" s="13" t="s">
        <v>92</v>
      </c>
      <c r="AW217" s="13" t="s">
        <v>40</v>
      </c>
      <c r="AX217" s="13" t="s">
        <v>85</v>
      </c>
      <c r="AY217" s="252" t="s">
        <v>193</v>
      </c>
    </row>
    <row r="218" s="13" customFormat="1">
      <c r="A218" s="13"/>
      <c r="B218" s="242"/>
      <c r="C218" s="243"/>
      <c r="D218" s="244" t="s">
        <v>201</v>
      </c>
      <c r="E218" s="245" t="s">
        <v>1</v>
      </c>
      <c r="F218" s="246" t="s">
        <v>324</v>
      </c>
      <c r="G218" s="243"/>
      <c r="H218" s="245" t="s">
        <v>1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2" t="s">
        <v>201</v>
      </c>
      <c r="AU218" s="252" t="s">
        <v>94</v>
      </c>
      <c r="AV218" s="13" t="s">
        <v>92</v>
      </c>
      <c r="AW218" s="13" t="s">
        <v>40</v>
      </c>
      <c r="AX218" s="13" t="s">
        <v>85</v>
      </c>
      <c r="AY218" s="252" t="s">
        <v>193</v>
      </c>
    </row>
    <row r="219" s="13" customFormat="1">
      <c r="A219" s="13"/>
      <c r="B219" s="242"/>
      <c r="C219" s="243"/>
      <c r="D219" s="244" t="s">
        <v>201</v>
      </c>
      <c r="E219" s="245" t="s">
        <v>1</v>
      </c>
      <c r="F219" s="246" t="s">
        <v>325</v>
      </c>
      <c r="G219" s="243"/>
      <c r="H219" s="245" t="s">
        <v>1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2" t="s">
        <v>201</v>
      </c>
      <c r="AU219" s="252" t="s">
        <v>94</v>
      </c>
      <c r="AV219" s="13" t="s">
        <v>92</v>
      </c>
      <c r="AW219" s="13" t="s">
        <v>40</v>
      </c>
      <c r="AX219" s="13" t="s">
        <v>85</v>
      </c>
      <c r="AY219" s="252" t="s">
        <v>193</v>
      </c>
    </row>
    <row r="220" s="13" customFormat="1">
      <c r="A220" s="13"/>
      <c r="B220" s="242"/>
      <c r="C220" s="243"/>
      <c r="D220" s="244" t="s">
        <v>201</v>
      </c>
      <c r="E220" s="245" t="s">
        <v>1</v>
      </c>
      <c r="F220" s="246" t="s">
        <v>326</v>
      </c>
      <c r="G220" s="243"/>
      <c r="H220" s="245" t="s">
        <v>1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2" t="s">
        <v>201</v>
      </c>
      <c r="AU220" s="252" t="s">
        <v>94</v>
      </c>
      <c r="AV220" s="13" t="s">
        <v>92</v>
      </c>
      <c r="AW220" s="13" t="s">
        <v>40</v>
      </c>
      <c r="AX220" s="13" t="s">
        <v>85</v>
      </c>
      <c r="AY220" s="252" t="s">
        <v>193</v>
      </c>
    </row>
    <row r="221" s="13" customFormat="1">
      <c r="A221" s="13"/>
      <c r="B221" s="242"/>
      <c r="C221" s="243"/>
      <c r="D221" s="244" t="s">
        <v>201</v>
      </c>
      <c r="E221" s="245" t="s">
        <v>1</v>
      </c>
      <c r="F221" s="246" t="s">
        <v>327</v>
      </c>
      <c r="G221" s="243"/>
      <c r="H221" s="245" t="s">
        <v>1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2" t="s">
        <v>201</v>
      </c>
      <c r="AU221" s="252" t="s">
        <v>94</v>
      </c>
      <c r="AV221" s="13" t="s">
        <v>92</v>
      </c>
      <c r="AW221" s="13" t="s">
        <v>40</v>
      </c>
      <c r="AX221" s="13" t="s">
        <v>85</v>
      </c>
      <c r="AY221" s="252" t="s">
        <v>193</v>
      </c>
    </row>
    <row r="222" s="14" customFormat="1">
      <c r="A222" s="14"/>
      <c r="B222" s="253"/>
      <c r="C222" s="254"/>
      <c r="D222" s="244" t="s">
        <v>201</v>
      </c>
      <c r="E222" s="255" t="s">
        <v>128</v>
      </c>
      <c r="F222" s="256" t="s">
        <v>328</v>
      </c>
      <c r="G222" s="254"/>
      <c r="H222" s="257">
        <v>349.00999999999999</v>
      </c>
      <c r="I222" s="258"/>
      <c r="J222" s="254"/>
      <c r="K222" s="254"/>
      <c r="L222" s="259"/>
      <c r="M222" s="260"/>
      <c r="N222" s="261"/>
      <c r="O222" s="261"/>
      <c r="P222" s="261"/>
      <c r="Q222" s="261"/>
      <c r="R222" s="261"/>
      <c r="S222" s="261"/>
      <c r="T222" s="26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3" t="s">
        <v>201</v>
      </c>
      <c r="AU222" s="263" t="s">
        <v>94</v>
      </c>
      <c r="AV222" s="14" t="s">
        <v>94</v>
      </c>
      <c r="AW222" s="14" t="s">
        <v>40</v>
      </c>
      <c r="AX222" s="14" t="s">
        <v>85</v>
      </c>
      <c r="AY222" s="263" t="s">
        <v>193</v>
      </c>
    </row>
    <row r="223" s="13" customFormat="1">
      <c r="A223" s="13"/>
      <c r="B223" s="242"/>
      <c r="C223" s="243"/>
      <c r="D223" s="244" t="s">
        <v>201</v>
      </c>
      <c r="E223" s="245" t="s">
        <v>1</v>
      </c>
      <c r="F223" s="246" t="s">
        <v>329</v>
      </c>
      <c r="G223" s="243"/>
      <c r="H223" s="245" t="s">
        <v>1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2" t="s">
        <v>201</v>
      </c>
      <c r="AU223" s="252" t="s">
        <v>94</v>
      </c>
      <c r="AV223" s="13" t="s">
        <v>92</v>
      </c>
      <c r="AW223" s="13" t="s">
        <v>40</v>
      </c>
      <c r="AX223" s="13" t="s">
        <v>85</v>
      </c>
      <c r="AY223" s="252" t="s">
        <v>193</v>
      </c>
    </row>
    <row r="224" s="13" customFormat="1">
      <c r="A224" s="13"/>
      <c r="B224" s="242"/>
      <c r="C224" s="243"/>
      <c r="D224" s="244" t="s">
        <v>201</v>
      </c>
      <c r="E224" s="245" t="s">
        <v>1</v>
      </c>
      <c r="F224" s="246" t="s">
        <v>330</v>
      </c>
      <c r="G224" s="243"/>
      <c r="H224" s="245" t="s">
        <v>1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2" t="s">
        <v>201</v>
      </c>
      <c r="AU224" s="252" t="s">
        <v>94</v>
      </c>
      <c r="AV224" s="13" t="s">
        <v>92</v>
      </c>
      <c r="AW224" s="13" t="s">
        <v>40</v>
      </c>
      <c r="AX224" s="13" t="s">
        <v>85</v>
      </c>
      <c r="AY224" s="252" t="s">
        <v>193</v>
      </c>
    </row>
    <row r="225" s="13" customFormat="1">
      <c r="A225" s="13"/>
      <c r="B225" s="242"/>
      <c r="C225" s="243"/>
      <c r="D225" s="244" t="s">
        <v>201</v>
      </c>
      <c r="E225" s="245" t="s">
        <v>1</v>
      </c>
      <c r="F225" s="246" t="s">
        <v>331</v>
      </c>
      <c r="G225" s="243"/>
      <c r="H225" s="245" t="s">
        <v>1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2" t="s">
        <v>201</v>
      </c>
      <c r="AU225" s="252" t="s">
        <v>94</v>
      </c>
      <c r="AV225" s="13" t="s">
        <v>92</v>
      </c>
      <c r="AW225" s="13" t="s">
        <v>40</v>
      </c>
      <c r="AX225" s="13" t="s">
        <v>85</v>
      </c>
      <c r="AY225" s="252" t="s">
        <v>193</v>
      </c>
    </row>
    <row r="226" s="13" customFormat="1">
      <c r="A226" s="13"/>
      <c r="B226" s="242"/>
      <c r="C226" s="243"/>
      <c r="D226" s="244" t="s">
        <v>201</v>
      </c>
      <c r="E226" s="245" t="s">
        <v>1</v>
      </c>
      <c r="F226" s="246" t="s">
        <v>332</v>
      </c>
      <c r="G226" s="243"/>
      <c r="H226" s="245" t="s">
        <v>1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2" t="s">
        <v>201</v>
      </c>
      <c r="AU226" s="252" t="s">
        <v>94</v>
      </c>
      <c r="AV226" s="13" t="s">
        <v>92</v>
      </c>
      <c r="AW226" s="13" t="s">
        <v>40</v>
      </c>
      <c r="AX226" s="13" t="s">
        <v>85</v>
      </c>
      <c r="AY226" s="252" t="s">
        <v>193</v>
      </c>
    </row>
    <row r="227" s="13" customFormat="1">
      <c r="A227" s="13"/>
      <c r="B227" s="242"/>
      <c r="C227" s="243"/>
      <c r="D227" s="244" t="s">
        <v>201</v>
      </c>
      <c r="E227" s="245" t="s">
        <v>1</v>
      </c>
      <c r="F227" s="246" t="s">
        <v>333</v>
      </c>
      <c r="G227" s="243"/>
      <c r="H227" s="245" t="s">
        <v>1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201</v>
      </c>
      <c r="AU227" s="252" t="s">
        <v>94</v>
      </c>
      <c r="AV227" s="13" t="s">
        <v>92</v>
      </c>
      <c r="AW227" s="13" t="s">
        <v>40</v>
      </c>
      <c r="AX227" s="13" t="s">
        <v>85</v>
      </c>
      <c r="AY227" s="252" t="s">
        <v>193</v>
      </c>
    </row>
    <row r="228" s="14" customFormat="1">
      <c r="A228" s="14"/>
      <c r="B228" s="253"/>
      <c r="C228" s="254"/>
      <c r="D228" s="244" t="s">
        <v>201</v>
      </c>
      <c r="E228" s="255" t="s">
        <v>133</v>
      </c>
      <c r="F228" s="256" t="s">
        <v>334</v>
      </c>
      <c r="G228" s="254"/>
      <c r="H228" s="257">
        <v>468.19999999999999</v>
      </c>
      <c r="I228" s="258"/>
      <c r="J228" s="254"/>
      <c r="K228" s="254"/>
      <c r="L228" s="259"/>
      <c r="M228" s="260"/>
      <c r="N228" s="261"/>
      <c r="O228" s="261"/>
      <c r="P228" s="261"/>
      <c r="Q228" s="261"/>
      <c r="R228" s="261"/>
      <c r="S228" s="261"/>
      <c r="T228" s="26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3" t="s">
        <v>201</v>
      </c>
      <c r="AU228" s="263" t="s">
        <v>94</v>
      </c>
      <c r="AV228" s="14" t="s">
        <v>94</v>
      </c>
      <c r="AW228" s="14" t="s">
        <v>40</v>
      </c>
      <c r="AX228" s="14" t="s">
        <v>85</v>
      </c>
      <c r="AY228" s="263" t="s">
        <v>193</v>
      </c>
    </row>
    <row r="229" s="13" customFormat="1">
      <c r="A229" s="13"/>
      <c r="B229" s="242"/>
      <c r="C229" s="243"/>
      <c r="D229" s="244" t="s">
        <v>201</v>
      </c>
      <c r="E229" s="245" t="s">
        <v>1</v>
      </c>
      <c r="F229" s="246" t="s">
        <v>335</v>
      </c>
      <c r="G229" s="243"/>
      <c r="H229" s="245" t="s">
        <v>1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2" t="s">
        <v>201</v>
      </c>
      <c r="AU229" s="252" t="s">
        <v>94</v>
      </c>
      <c r="AV229" s="13" t="s">
        <v>92</v>
      </c>
      <c r="AW229" s="13" t="s">
        <v>40</v>
      </c>
      <c r="AX229" s="13" t="s">
        <v>85</v>
      </c>
      <c r="AY229" s="252" t="s">
        <v>193</v>
      </c>
    </row>
    <row r="230" s="14" customFormat="1">
      <c r="A230" s="14"/>
      <c r="B230" s="253"/>
      <c r="C230" s="254"/>
      <c r="D230" s="244" t="s">
        <v>201</v>
      </c>
      <c r="E230" s="255" t="s">
        <v>136</v>
      </c>
      <c r="F230" s="256" t="s">
        <v>336</v>
      </c>
      <c r="G230" s="254"/>
      <c r="H230" s="257">
        <v>14.211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3" t="s">
        <v>201</v>
      </c>
      <c r="AU230" s="263" t="s">
        <v>94</v>
      </c>
      <c r="AV230" s="14" t="s">
        <v>94</v>
      </c>
      <c r="AW230" s="14" t="s">
        <v>40</v>
      </c>
      <c r="AX230" s="14" t="s">
        <v>85</v>
      </c>
      <c r="AY230" s="263" t="s">
        <v>193</v>
      </c>
    </row>
    <row r="231" s="13" customFormat="1">
      <c r="A231" s="13"/>
      <c r="B231" s="242"/>
      <c r="C231" s="243"/>
      <c r="D231" s="244" t="s">
        <v>201</v>
      </c>
      <c r="E231" s="245" t="s">
        <v>1</v>
      </c>
      <c r="F231" s="246" t="s">
        <v>337</v>
      </c>
      <c r="G231" s="243"/>
      <c r="H231" s="245" t="s">
        <v>1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2" t="s">
        <v>201</v>
      </c>
      <c r="AU231" s="252" t="s">
        <v>94</v>
      </c>
      <c r="AV231" s="13" t="s">
        <v>92</v>
      </c>
      <c r="AW231" s="13" t="s">
        <v>40</v>
      </c>
      <c r="AX231" s="13" t="s">
        <v>85</v>
      </c>
      <c r="AY231" s="252" t="s">
        <v>193</v>
      </c>
    </row>
    <row r="232" s="14" customFormat="1">
      <c r="A232" s="14"/>
      <c r="B232" s="253"/>
      <c r="C232" s="254"/>
      <c r="D232" s="244" t="s">
        <v>201</v>
      </c>
      <c r="E232" s="255" t="s">
        <v>139</v>
      </c>
      <c r="F232" s="256" t="s">
        <v>338</v>
      </c>
      <c r="G232" s="254"/>
      <c r="H232" s="257">
        <v>21.855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3" t="s">
        <v>201</v>
      </c>
      <c r="AU232" s="263" t="s">
        <v>94</v>
      </c>
      <c r="AV232" s="14" t="s">
        <v>94</v>
      </c>
      <c r="AW232" s="14" t="s">
        <v>40</v>
      </c>
      <c r="AX232" s="14" t="s">
        <v>85</v>
      </c>
      <c r="AY232" s="263" t="s">
        <v>193</v>
      </c>
    </row>
    <row r="233" s="15" customFormat="1">
      <c r="A233" s="15"/>
      <c r="B233" s="264"/>
      <c r="C233" s="265"/>
      <c r="D233" s="244" t="s">
        <v>201</v>
      </c>
      <c r="E233" s="266" t="s">
        <v>1</v>
      </c>
      <c r="F233" s="267" t="s">
        <v>252</v>
      </c>
      <c r="G233" s="265"/>
      <c r="H233" s="268">
        <v>853.27599999999995</v>
      </c>
      <c r="I233" s="269"/>
      <c r="J233" s="265"/>
      <c r="K233" s="265"/>
      <c r="L233" s="270"/>
      <c r="M233" s="271"/>
      <c r="N233" s="272"/>
      <c r="O233" s="272"/>
      <c r="P233" s="272"/>
      <c r="Q233" s="272"/>
      <c r="R233" s="272"/>
      <c r="S233" s="272"/>
      <c r="T233" s="27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4" t="s">
        <v>201</v>
      </c>
      <c r="AU233" s="274" t="s">
        <v>94</v>
      </c>
      <c r="AV233" s="15" t="s">
        <v>199</v>
      </c>
      <c r="AW233" s="15" t="s">
        <v>40</v>
      </c>
      <c r="AX233" s="15" t="s">
        <v>92</v>
      </c>
      <c r="AY233" s="274" t="s">
        <v>193</v>
      </c>
    </row>
    <row r="234" s="2" customFormat="1" ht="16.5" customHeight="1">
      <c r="A234" s="40"/>
      <c r="B234" s="41"/>
      <c r="C234" s="229" t="s">
        <v>214</v>
      </c>
      <c r="D234" s="229" t="s">
        <v>196</v>
      </c>
      <c r="E234" s="230" t="s">
        <v>339</v>
      </c>
      <c r="F234" s="231" t="s">
        <v>340</v>
      </c>
      <c r="G234" s="232" t="s">
        <v>130</v>
      </c>
      <c r="H234" s="233">
        <v>49.006</v>
      </c>
      <c r="I234" s="234"/>
      <c r="J234" s="235">
        <f>ROUND(I234*H234,2)</f>
        <v>0</v>
      </c>
      <c r="K234" s="231" t="s">
        <v>222</v>
      </c>
      <c r="L234" s="46"/>
      <c r="M234" s="236" t="s">
        <v>1</v>
      </c>
      <c r="N234" s="237" t="s">
        <v>50</v>
      </c>
      <c r="O234" s="93"/>
      <c r="P234" s="238">
        <f>O234*H234</f>
        <v>0</v>
      </c>
      <c r="Q234" s="238">
        <v>0</v>
      </c>
      <c r="R234" s="238">
        <f>Q234*H234</f>
        <v>0</v>
      </c>
      <c r="S234" s="238">
        <v>0.188</v>
      </c>
      <c r="T234" s="239">
        <f>S234*H234</f>
        <v>9.2131279999999993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40" t="s">
        <v>199</v>
      </c>
      <c r="AT234" s="240" t="s">
        <v>196</v>
      </c>
      <c r="AU234" s="240" t="s">
        <v>94</v>
      </c>
      <c r="AY234" s="18" t="s">
        <v>193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92</v>
      </c>
      <c r="BK234" s="241">
        <f>ROUND(I234*H234,2)</f>
        <v>0</v>
      </c>
      <c r="BL234" s="18" t="s">
        <v>199</v>
      </c>
      <c r="BM234" s="240" t="s">
        <v>341</v>
      </c>
    </row>
    <row r="235" s="13" customFormat="1">
      <c r="A235" s="13"/>
      <c r="B235" s="242"/>
      <c r="C235" s="243"/>
      <c r="D235" s="244" t="s">
        <v>201</v>
      </c>
      <c r="E235" s="245" t="s">
        <v>1</v>
      </c>
      <c r="F235" s="246" t="s">
        <v>342</v>
      </c>
      <c r="G235" s="243"/>
      <c r="H235" s="245" t="s">
        <v>1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2" t="s">
        <v>201</v>
      </c>
      <c r="AU235" s="252" t="s">
        <v>94</v>
      </c>
      <c r="AV235" s="13" t="s">
        <v>92</v>
      </c>
      <c r="AW235" s="13" t="s">
        <v>40</v>
      </c>
      <c r="AX235" s="13" t="s">
        <v>85</v>
      </c>
      <c r="AY235" s="252" t="s">
        <v>193</v>
      </c>
    </row>
    <row r="236" s="13" customFormat="1">
      <c r="A236" s="13"/>
      <c r="B236" s="242"/>
      <c r="C236" s="243"/>
      <c r="D236" s="244" t="s">
        <v>201</v>
      </c>
      <c r="E236" s="245" t="s">
        <v>1</v>
      </c>
      <c r="F236" s="246" t="s">
        <v>343</v>
      </c>
      <c r="G236" s="243"/>
      <c r="H236" s="245" t="s">
        <v>1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2" t="s">
        <v>201</v>
      </c>
      <c r="AU236" s="252" t="s">
        <v>94</v>
      </c>
      <c r="AV236" s="13" t="s">
        <v>92</v>
      </c>
      <c r="AW236" s="13" t="s">
        <v>40</v>
      </c>
      <c r="AX236" s="13" t="s">
        <v>85</v>
      </c>
      <c r="AY236" s="252" t="s">
        <v>193</v>
      </c>
    </row>
    <row r="237" s="14" customFormat="1">
      <c r="A237" s="14"/>
      <c r="B237" s="253"/>
      <c r="C237" s="254"/>
      <c r="D237" s="244" t="s">
        <v>201</v>
      </c>
      <c r="E237" s="255" t="s">
        <v>1</v>
      </c>
      <c r="F237" s="256" t="s">
        <v>344</v>
      </c>
      <c r="G237" s="254"/>
      <c r="H237" s="257">
        <v>46.82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3" t="s">
        <v>201</v>
      </c>
      <c r="AU237" s="263" t="s">
        <v>94</v>
      </c>
      <c r="AV237" s="14" t="s">
        <v>94</v>
      </c>
      <c r="AW237" s="14" t="s">
        <v>40</v>
      </c>
      <c r="AX237" s="14" t="s">
        <v>85</v>
      </c>
      <c r="AY237" s="263" t="s">
        <v>193</v>
      </c>
    </row>
    <row r="238" s="14" customFormat="1">
      <c r="A238" s="14"/>
      <c r="B238" s="253"/>
      <c r="C238" s="254"/>
      <c r="D238" s="244" t="s">
        <v>201</v>
      </c>
      <c r="E238" s="255" t="s">
        <v>1</v>
      </c>
      <c r="F238" s="256" t="s">
        <v>345</v>
      </c>
      <c r="G238" s="254"/>
      <c r="H238" s="257">
        <v>2.1859999999999999</v>
      </c>
      <c r="I238" s="258"/>
      <c r="J238" s="254"/>
      <c r="K238" s="254"/>
      <c r="L238" s="259"/>
      <c r="M238" s="260"/>
      <c r="N238" s="261"/>
      <c r="O238" s="261"/>
      <c r="P238" s="261"/>
      <c r="Q238" s="261"/>
      <c r="R238" s="261"/>
      <c r="S238" s="261"/>
      <c r="T238" s="26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3" t="s">
        <v>201</v>
      </c>
      <c r="AU238" s="263" t="s">
        <v>94</v>
      </c>
      <c r="AV238" s="14" t="s">
        <v>94</v>
      </c>
      <c r="AW238" s="14" t="s">
        <v>40</v>
      </c>
      <c r="AX238" s="14" t="s">
        <v>85</v>
      </c>
      <c r="AY238" s="263" t="s">
        <v>193</v>
      </c>
    </row>
    <row r="239" s="15" customFormat="1">
      <c r="A239" s="15"/>
      <c r="B239" s="264"/>
      <c r="C239" s="265"/>
      <c r="D239" s="244" t="s">
        <v>201</v>
      </c>
      <c r="E239" s="266" t="s">
        <v>1</v>
      </c>
      <c r="F239" s="267" t="s">
        <v>252</v>
      </c>
      <c r="G239" s="265"/>
      <c r="H239" s="268">
        <v>49.006</v>
      </c>
      <c r="I239" s="269"/>
      <c r="J239" s="265"/>
      <c r="K239" s="265"/>
      <c r="L239" s="270"/>
      <c r="M239" s="271"/>
      <c r="N239" s="272"/>
      <c r="O239" s="272"/>
      <c r="P239" s="272"/>
      <c r="Q239" s="272"/>
      <c r="R239" s="272"/>
      <c r="S239" s="272"/>
      <c r="T239" s="27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4" t="s">
        <v>201</v>
      </c>
      <c r="AU239" s="274" t="s">
        <v>94</v>
      </c>
      <c r="AV239" s="15" t="s">
        <v>199</v>
      </c>
      <c r="AW239" s="15" t="s">
        <v>40</v>
      </c>
      <c r="AX239" s="15" t="s">
        <v>92</v>
      </c>
      <c r="AY239" s="274" t="s">
        <v>193</v>
      </c>
    </row>
    <row r="240" s="2" customFormat="1" ht="21.75" customHeight="1">
      <c r="A240" s="40"/>
      <c r="B240" s="41"/>
      <c r="C240" s="229" t="s">
        <v>346</v>
      </c>
      <c r="D240" s="229" t="s">
        <v>196</v>
      </c>
      <c r="E240" s="230" t="s">
        <v>347</v>
      </c>
      <c r="F240" s="231" t="s">
        <v>348</v>
      </c>
      <c r="G240" s="232" t="s">
        <v>130</v>
      </c>
      <c r="H240" s="233">
        <v>36.322000000000003</v>
      </c>
      <c r="I240" s="234"/>
      <c r="J240" s="235">
        <f>ROUND(I240*H240,2)</f>
        <v>0</v>
      </c>
      <c r="K240" s="231" t="s">
        <v>222</v>
      </c>
      <c r="L240" s="46"/>
      <c r="M240" s="236" t="s">
        <v>1</v>
      </c>
      <c r="N240" s="237" t="s">
        <v>50</v>
      </c>
      <c r="O240" s="93"/>
      <c r="P240" s="238">
        <f>O240*H240</f>
        <v>0</v>
      </c>
      <c r="Q240" s="238">
        <v>0</v>
      </c>
      <c r="R240" s="238">
        <f>Q240*H240</f>
        <v>0</v>
      </c>
      <c r="S240" s="238">
        <v>0.188</v>
      </c>
      <c r="T240" s="239">
        <f>S240*H240</f>
        <v>6.8285360000000006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40" t="s">
        <v>199</v>
      </c>
      <c r="AT240" s="240" t="s">
        <v>196</v>
      </c>
      <c r="AU240" s="240" t="s">
        <v>94</v>
      </c>
      <c r="AY240" s="18" t="s">
        <v>193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92</v>
      </c>
      <c r="BK240" s="241">
        <f>ROUND(I240*H240,2)</f>
        <v>0</v>
      </c>
      <c r="BL240" s="18" t="s">
        <v>199</v>
      </c>
      <c r="BM240" s="240" t="s">
        <v>349</v>
      </c>
    </row>
    <row r="241" s="13" customFormat="1">
      <c r="A241" s="13"/>
      <c r="B241" s="242"/>
      <c r="C241" s="243"/>
      <c r="D241" s="244" t="s">
        <v>201</v>
      </c>
      <c r="E241" s="245" t="s">
        <v>1</v>
      </c>
      <c r="F241" s="246" t="s">
        <v>342</v>
      </c>
      <c r="G241" s="243"/>
      <c r="H241" s="245" t="s">
        <v>1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2" t="s">
        <v>201</v>
      </c>
      <c r="AU241" s="252" t="s">
        <v>94</v>
      </c>
      <c r="AV241" s="13" t="s">
        <v>92</v>
      </c>
      <c r="AW241" s="13" t="s">
        <v>40</v>
      </c>
      <c r="AX241" s="13" t="s">
        <v>85</v>
      </c>
      <c r="AY241" s="252" t="s">
        <v>193</v>
      </c>
    </row>
    <row r="242" s="13" customFormat="1">
      <c r="A242" s="13"/>
      <c r="B242" s="242"/>
      <c r="C242" s="243"/>
      <c r="D242" s="244" t="s">
        <v>201</v>
      </c>
      <c r="E242" s="245" t="s">
        <v>1</v>
      </c>
      <c r="F242" s="246" t="s">
        <v>350</v>
      </c>
      <c r="G242" s="243"/>
      <c r="H242" s="245" t="s">
        <v>1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2" t="s">
        <v>201</v>
      </c>
      <c r="AU242" s="252" t="s">
        <v>94</v>
      </c>
      <c r="AV242" s="13" t="s">
        <v>92</v>
      </c>
      <c r="AW242" s="13" t="s">
        <v>40</v>
      </c>
      <c r="AX242" s="13" t="s">
        <v>85</v>
      </c>
      <c r="AY242" s="252" t="s">
        <v>193</v>
      </c>
    </row>
    <row r="243" s="14" customFormat="1">
      <c r="A243" s="14"/>
      <c r="B243" s="253"/>
      <c r="C243" s="254"/>
      <c r="D243" s="244" t="s">
        <v>201</v>
      </c>
      <c r="E243" s="255" t="s">
        <v>1</v>
      </c>
      <c r="F243" s="256" t="s">
        <v>351</v>
      </c>
      <c r="G243" s="254"/>
      <c r="H243" s="257">
        <v>34.901000000000003</v>
      </c>
      <c r="I243" s="258"/>
      <c r="J243" s="254"/>
      <c r="K243" s="254"/>
      <c r="L243" s="259"/>
      <c r="M243" s="260"/>
      <c r="N243" s="261"/>
      <c r="O243" s="261"/>
      <c r="P243" s="261"/>
      <c r="Q243" s="261"/>
      <c r="R243" s="261"/>
      <c r="S243" s="261"/>
      <c r="T243" s="26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3" t="s">
        <v>201</v>
      </c>
      <c r="AU243" s="263" t="s">
        <v>94</v>
      </c>
      <c r="AV243" s="14" t="s">
        <v>94</v>
      </c>
      <c r="AW243" s="14" t="s">
        <v>40</v>
      </c>
      <c r="AX243" s="14" t="s">
        <v>85</v>
      </c>
      <c r="AY243" s="263" t="s">
        <v>193</v>
      </c>
    </row>
    <row r="244" s="14" customFormat="1">
      <c r="A244" s="14"/>
      <c r="B244" s="253"/>
      <c r="C244" s="254"/>
      <c r="D244" s="244" t="s">
        <v>201</v>
      </c>
      <c r="E244" s="255" t="s">
        <v>1</v>
      </c>
      <c r="F244" s="256" t="s">
        <v>352</v>
      </c>
      <c r="G244" s="254"/>
      <c r="H244" s="257">
        <v>1.421</v>
      </c>
      <c r="I244" s="258"/>
      <c r="J244" s="254"/>
      <c r="K244" s="254"/>
      <c r="L244" s="259"/>
      <c r="M244" s="260"/>
      <c r="N244" s="261"/>
      <c r="O244" s="261"/>
      <c r="P244" s="261"/>
      <c r="Q244" s="261"/>
      <c r="R244" s="261"/>
      <c r="S244" s="261"/>
      <c r="T244" s="26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3" t="s">
        <v>201</v>
      </c>
      <c r="AU244" s="263" t="s">
        <v>94</v>
      </c>
      <c r="AV244" s="14" t="s">
        <v>94</v>
      </c>
      <c r="AW244" s="14" t="s">
        <v>40</v>
      </c>
      <c r="AX244" s="14" t="s">
        <v>85</v>
      </c>
      <c r="AY244" s="263" t="s">
        <v>193</v>
      </c>
    </row>
    <row r="245" s="16" customFormat="1">
      <c r="A245" s="16"/>
      <c r="B245" s="275"/>
      <c r="C245" s="276"/>
      <c r="D245" s="244" t="s">
        <v>201</v>
      </c>
      <c r="E245" s="277" t="s">
        <v>1</v>
      </c>
      <c r="F245" s="278" t="s">
        <v>353</v>
      </c>
      <c r="G245" s="276"/>
      <c r="H245" s="279">
        <v>36.322000000000003</v>
      </c>
      <c r="I245" s="280"/>
      <c r="J245" s="276"/>
      <c r="K245" s="276"/>
      <c r="L245" s="281"/>
      <c r="M245" s="282"/>
      <c r="N245" s="283"/>
      <c r="O245" s="283"/>
      <c r="P245" s="283"/>
      <c r="Q245" s="283"/>
      <c r="R245" s="283"/>
      <c r="S245" s="283"/>
      <c r="T245" s="284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85" t="s">
        <v>201</v>
      </c>
      <c r="AU245" s="285" t="s">
        <v>94</v>
      </c>
      <c r="AV245" s="16" t="s">
        <v>211</v>
      </c>
      <c r="AW245" s="16" t="s">
        <v>40</v>
      </c>
      <c r="AX245" s="16" t="s">
        <v>92</v>
      </c>
      <c r="AY245" s="285" t="s">
        <v>193</v>
      </c>
    </row>
    <row r="246" s="2" customFormat="1" ht="24.15" customHeight="1">
      <c r="A246" s="40"/>
      <c r="B246" s="41"/>
      <c r="C246" s="229" t="s">
        <v>354</v>
      </c>
      <c r="D246" s="229" t="s">
        <v>196</v>
      </c>
      <c r="E246" s="230" t="s">
        <v>355</v>
      </c>
      <c r="F246" s="231" t="s">
        <v>356</v>
      </c>
      <c r="G246" s="232" t="s">
        <v>130</v>
      </c>
      <c r="H246" s="233">
        <v>85.328000000000003</v>
      </c>
      <c r="I246" s="234"/>
      <c r="J246" s="235">
        <f>ROUND(I246*H246,2)</f>
        <v>0</v>
      </c>
      <c r="K246" s="231" t="s">
        <v>222</v>
      </c>
      <c r="L246" s="46"/>
      <c r="M246" s="236" t="s">
        <v>1</v>
      </c>
      <c r="N246" s="237" t="s">
        <v>50</v>
      </c>
      <c r="O246" s="93"/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40" t="s">
        <v>199</v>
      </c>
      <c r="AT246" s="240" t="s">
        <v>196</v>
      </c>
      <c r="AU246" s="240" t="s">
        <v>94</v>
      </c>
      <c r="AY246" s="18" t="s">
        <v>193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92</v>
      </c>
      <c r="BK246" s="241">
        <f>ROUND(I246*H246,2)</f>
        <v>0</v>
      </c>
      <c r="BL246" s="18" t="s">
        <v>199</v>
      </c>
      <c r="BM246" s="240" t="s">
        <v>357</v>
      </c>
    </row>
    <row r="247" s="2" customFormat="1" ht="24.15" customHeight="1">
      <c r="A247" s="40"/>
      <c r="B247" s="41"/>
      <c r="C247" s="229" t="s">
        <v>358</v>
      </c>
      <c r="D247" s="229" t="s">
        <v>196</v>
      </c>
      <c r="E247" s="230" t="s">
        <v>359</v>
      </c>
      <c r="F247" s="231" t="s">
        <v>360</v>
      </c>
      <c r="G247" s="232" t="s">
        <v>130</v>
      </c>
      <c r="H247" s="233">
        <v>85.328000000000003</v>
      </c>
      <c r="I247" s="234"/>
      <c r="J247" s="235">
        <f>ROUND(I247*H247,2)</f>
        <v>0</v>
      </c>
      <c r="K247" s="231" t="s">
        <v>222</v>
      </c>
      <c r="L247" s="46"/>
      <c r="M247" s="236" t="s">
        <v>1</v>
      </c>
      <c r="N247" s="237" t="s">
        <v>50</v>
      </c>
      <c r="O247" s="93"/>
      <c r="P247" s="238">
        <f>O247*H247</f>
        <v>0</v>
      </c>
      <c r="Q247" s="238">
        <v>0</v>
      </c>
      <c r="R247" s="238">
        <f>Q247*H247</f>
        <v>0</v>
      </c>
      <c r="S247" s="238">
        <v>0</v>
      </c>
      <c r="T247" s="239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40" t="s">
        <v>199</v>
      </c>
      <c r="AT247" s="240" t="s">
        <v>196</v>
      </c>
      <c r="AU247" s="240" t="s">
        <v>94</v>
      </c>
      <c r="AY247" s="18" t="s">
        <v>193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92</v>
      </c>
      <c r="BK247" s="241">
        <f>ROUND(I247*H247,2)</f>
        <v>0</v>
      </c>
      <c r="BL247" s="18" t="s">
        <v>199</v>
      </c>
      <c r="BM247" s="240" t="s">
        <v>361</v>
      </c>
    </row>
    <row r="248" s="2" customFormat="1" ht="24.15" customHeight="1">
      <c r="A248" s="40"/>
      <c r="B248" s="41"/>
      <c r="C248" s="229" t="s">
        <v>362</v>
      </c>
      <c r="D248" s="229" t="s">
        <v>196</v>
      </c>
      <c r="E248" s="230" t="s">
        <v>363</v>
      </c>
      <c r="F248" s="231" t="s">
        <v>364</v>
      </c>
      <c r="G248" s="232" t="s">
        <v>130</v>
      </c>
      <c r="H248" s="233">
        <v>24.503</v>
      </c>
      <c r="I248" s="234"/>
      <c r="J248" s="235">
        <f>ROUND(I248*H248,2)</f>
        <v>0</v>
      </c>
      <c r="K248" s="231" t="s">
        <v>222</v>
      </c>
      <c r="L248" s="46"/>
      <c r="M248" s="236" t="s">
        <v>1</v>
      </c>
      <c r="N248" s="237" t="s">
        <v>50</v>
      </c>
      <c r="O248" s="93"/>
      <c r="P248" s="238">
        <f>O248*H248</f>
        <v>0</v>
      </c>
      <c r="Q248" s="238">
        <v>0</v>
      </c>
      <c r="R248" s="238">
        <f>Q248*H248</f>
        <v>0</v>
      </c>
      <c r="S248" s="238">
        <v>0.11</v>
      </c>
      <c r="T248" s="239">
        <f>S248*H248</f>
        <v>2.6953300000000002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40" t="s">
        <v>199</v>
      </c>
      <c r="AT248" s="240" t="s">
        <v>196</v>
      </c>
      <c r="AU248" s="240" t="s">
        <v>94</v>
      </c>
      <c r="AY248" s="18" t="s">
        <v>193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92</v>
      </c>
      <c r="BK248" s="241">
        <f>ROUND(I248*H248,2)</f>
        <v>0</v>
      </c>
      <c r="BL248" s="18" t="s">
        <v>199</v>
      </c>
      <c r="BM248" s="240" t="s">
        <v>365</v>
      </c>
    </row>
    <row r="249" s="13" customFormat="1">
      <c r="A249" s="13"/>
      <c r="B249" s="242"/>
      <c r="C249" s="243"/>
      <c r="D249" s="244" t="s">
        <v>201</v>
      </c>
      <c r="E249" s="245" t="s">
        <v>1</v>
      </c>
      <c r="F249" s="246" t="s">
        <v>366</v>
      </c>
      <c r="G249" s="243"/>
      <c r="H249" s="245" t="s">
        <v>1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2" t="s">
        <v>201</v>
      </c>
      <c r="AU249" s="252" t="s">
        <v>94</v>
      </c>
      <c r="AV249" s="13" t="s">
        <v>92</v>
      </c>
      <c r="AW249" s="13" t="s">
        <v>40</v>
      </c>
      <c r="AX249" s="13" t="s">
        <v>85</v>
      </c>
      <c r="AY249" s="252" t="s">
        <v>193</v>
      </c>
    </row>
    <row r="250" s="14" customFormat="1">
      <c r="A250" s="14"/>
      <c r="B250" s="253"/>
      <c r="C250" s="254"/>
      <c r="D250" s="244" t="s">
        <v>201</v>
      </c>
      <c r="E250" s="255" t="s">
        <v>1</v>
      </c>
      <c r="F250" s="256" t="s">
        <v>367</v>
      </c>
      <c r="G250" s="254"/>
      <c r="H250" s="257">
        <v>23.41</v>
      </c>
      <c r="I250" s="258"/>
      <c r="J250" s="254"/>
      <c r="K250" s="254"/>
      <c r="L250" s="259"/>
      <c r="M250" s="260"/>
      <c r="N250" s="261"/>
      <c r="O250" s="261"/>
      <c r="P250" s="261"/>
      <c r="Q250" s="261"/>
      <c r="R250" s="261"/>
      <c r="S250" s="261"/>
      <c r="T250" s="26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3" t="s">
        <v>201</v>
      </c>
      <c r="AU250" s="263" t="s">
        <v>94</v>
      </c>
      <c r="AV250" s="14" t="s">
        <v>94</v>
      </c>
      <c r="AW250" s="14" t="s">
        <v>40</v>
      </c>
      <c r="AX250" s="14" t="s">
        <v>85</v>
      </c>
      <c r="AY250" s="263" t="s">
        <v>193</v>
      </c>
    </row>
    <row r="251" s="14" customFormat="1">
      <c r="A251" s="14"/>
      <c r="B251" s="253"/>
      <c r="C251" s="254"/>
      <c r="D251" s="244" t="s">
        <v>201</v>
      </c>
      <c r="E251" s="255" t="s">
        <v>1</v>
      </c>
      <c r="F251" s="256" t="s">
        <v>368</v>
      </c>
      <c r="G251" s="254"/>
      <c r="H251" s="257">
        <v>1.093</v>
      </c>
      <c r="I251" s="258"/>
      <c r="J251" s="254"/>
      <c r="K251" s="254"/>
      <c r="L251" s="259"/>
      <c r="M251" s="260"/>
      <c r="N251" s="261"/>
      <c r="O251" s="261"/>
      <c r="P251" s="261"/>
      <c r="Q251" s="261"/>
      <c r="R251" s="261"/>
      <c r="S251" s="261"/>
      <c r="T251" s="26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3" t="s">
        <v>201</v>
      </c>
      <c r="AU251" s="263" t="s">
        <v>94</v>
      </c>
      <c r="AV251" s="14" t="s">
        <v>94</v>
      </c>
      <c r="AW251" s="14" t="s">
        <v>40</v>
      </c>
      <c r="AX251" s="14" t="s">
        <v>85</v>
      </c>
      <c r="AY251" s="263" t="s">
        <v>193</v>
      </c>
    </row>
    <row r="252" s="15" customFormat="1">
      <c r="A252" s="15"/>
      <c r="B252" s="264"/>
      <c r="C252" s="265"/>
      <c r="D252" s="244" t="s">
        <v>201</v>
      </c>
      <c r="E252" s="266" t="s">
        <v>1</v>
      </c>
      <c r="F252" s="267" t="s">
        <v>252</v>
      </c>
      <c r="G252" s="265"/>
      <c r="H252" s="268">
        <v>24.503</v>
      </c>
      <c r="I252" s="269"/>
      <c r="J252" s="265"/>
      <c r="K252" s="265"/>
      <c r="L252" s="270"/>
      <c r="M252" s="271"/>
      <c r="N252" s="272"/>
      <c r="O252" s="272"/>
      <c r="P252" s="272"/>
      <c r="Q252" s="272"/>
      <c r="R252" s="272"/>
      <c r="S252" s="272"/>
      <c r="T252" s="27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4" t="s">
        <v>201</v>
      </c>
      <c r="AU252" s="274" t="s">
        <v>94</v>
      </c>
      <c r="AV252" s="15" t="s">
        <v>199</v>
      </c>
      <c r="AW252" s="15" t="s">
        <v>40</v>
      </c>
      <c r="AX252" s="15" t="s">
        <v>92</v>
      </c>
      <c r="AY252" s="274" t="s">
        <v>193</v>
      </c>
    </row>
    <row r="253" s="2" customFormat="1" ht="24.15" customHeight="1">
      <c r="A253" s="40"/>
      <c r="B253" s="41"/>
      <c r="C253" s="229" t="s">
        <v>7</v>
      </c>
      <c r="D253" s="229" t="s">
        <v>196</v>
      </c>
      <c r="E253" s="230" t="s">
        <v>369</v>
      </c>
      <c r="F253" s="231" t="s">
        <v>370</v>
      </c>
      <c r="G253" s="232" t="s">
        <v>130</v>
      </c>
      <c r="H253" s="233">
        <v>39</v>
      </c>
      <c r="I253" s="234"/>
      <c r="J253" s="235">
        <f>ROUND(I253*H253,2)</f>
        <v>0</v>
      </c>
      <c r="K253" s="231" t="s">
        <v>222</v>
      </c>
      <c r="L253" s="46"/>
      <c r="M253" s="236" t="s">
        <v>1</v>
      </c>
      <c r="N253" s="237" t="s">
        <v>50</v>
      </c>
      <c r="O253" s="93"/>
      <c r="P253" s="238">
        <f>O253*H253</f>
        <v>0</v>
      </c>
      <c r="Q253" s="238">
        <v>0</v>
      </c>
      <c r="R253" s="238">
        <f>Q253*H253</f>
        <v>0</v>
      </c>
      <c r="S253" s="238">
        <v>0.066000000000000003</v>
      </c>
      <c r="T253" s="239">
        <f>S253*H253</f>
        <v>2.5740000000000003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40" t="s">
        <v>199</v>
      </c>
      <c r="AT253" s="240" t="s">
        <v>196</v>
      </c>
      <c r="AU253" s="240" t="s">
        <v>94</v>
      </c>
      <c r="AY253" s="18" t="s">
        <v>193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92</v>
      </c>
      <c r="BK253" s="241">
        <f>ROUND(I253*H253,2)</f>
        <v>0</v>
      </c>
      <c r="BL253" s="18" t="s">
        <v>199</v>
      </c>
      <c r="BM253" s="240" t="s">
        <v>371</v>
      </c>
    </row>
    <row r="254" s="13" customFormat="1">
      <c r="A254" s="13"/>
      <c r="B254" s="242"/>
      <c r="C254" s="243"/>
      <c r="D254" s="244" t="s">
        <v>201</v>
      </c>
      <c r="E254" s="245" t="s">
        <v>1</v>
      </c>
      <c r="F254" s="246" t="s">
        <v>372</v>
      </c>
      <c r="G254" s="243"/>
      <c r="H254" s="245" t="s">
        <v>1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2" t="s">
        <v>201</v>
      </c>
      <c r="AU254" s="252" t="s">
        <v>94</v>
      </c>
      <c r="AV254" s="13" t="s">
        <v>92</v>
      </c>
      <c r="AW254" s="13" t="s">
        <v>40</v>
      </c>
      <c r="AX254" s="13" t="s">
        <v>85</v>
      </c>
      <c r="AY254" s="252" t="s">
        <v>193</v>
      </c>
    </row>
    <row r="255" s="14" customFormat="1">
      <c r="A255" s="14"/>
      <c r="B255" s="253"/>
      <c r="C255" s="254"/>
      <c r="D255" s="244" t="s">
        <v>201</v>
      </c>
      <c r="E255" s="255" t="s">
        <v>1</v>
      </c>
      <c r="F255" s="256" t="s">
        <v>373</v>
      </c>
      <c r="G255" s="254"/>
      <c r="H255" s="257">
        <v>39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3" t="s">
        <v>201</v>
      </c>
      <c r="AU255" s="263" t="s">
        <v>94</v>
      </c>
      <c r="AV255" s="14" t="s">
        <v>94</v>
      </c>
      <c r="AW255" s="14" t="s">
        <v>40</v>
      </c>
      <c r="AX255" s="14" t="s">
        <v>92</v>
      </c>
      <c r="AY255" s="263" t="s">
        <v>193</v>
      </c>
    </row>
    <row r="256" s="2" customFormat="1" ht="24.15" customHeight="1">
      <c r="A256" s="40"/>
      <c r="B256" s="41"/>
      <c r="C256" s="229" t="s">
        <v>374</v>
      </c>
      <c r="D256" s="229" t="s">
        <v>196</v>
      </c>
      <c r="E256" s="230" t="s">
        <v>375</v>
      </c>
      <c r="F256" s="231" t="s">
        <v>376</v>
      </c>
      <c r="G256" s="232" t="s">
        <v>130</v>
      </c>
      <c r="H256" s="233">
        <v>12.35</v>
      </c>
      <c r="I256" s="234"/>
      <c r="J256" s="235">
        <f>ROUND(I256*H256,2)</f>
        <v>0</v>
      </c>
      <c r="K256" s="231" t="s">
        <v>222</v>
      </c>
      <c r="L256" s="46"/>
      <c r="M256" s="236" t="s">
        <v>1</v>
      </c>
      <c r="N256" s="237" t="s">
        <v>50</v>
      </c>
      <c r="O256" s="93"/>
      <c r="P256" s="238">
        <f>O256*H256</f>
        <v>0</v>
      </c>
      <c r="Q256" s="238">
        <v>0</v>
      </c>
      <c r="R256" s="238">
        <f>Q256*H256</f>
        <v>0</v>
      </c>
      <c r="S256" s="238">
        <v>0.11</v>
      </c>
      <c r="T256" s="239">
        <f>S256*H256</f>
        <v>1.3585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40" t="s">
        <v>199</v>
      </c>
      <c r="AT256" s="240" t="s">
        <v>196</v>
      </c>
      <c r="AU256" s="240" t="s">
        <v>94</v>
      </c>
      <c r="AY256" s="18" t="s">
        <v>193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92</v>
      </c>
      <c r="BK256" s="241">
        <f>ROUND(I256*H256,2)</f>
        <v>0</v>
      </c>
      <c r="BL256" s="18" t="s">
        <v>199</v>
      </c>
      <c r="BM256" s="240" t="s">
        <v>377</v>
      </c>
    </row>
    <row r="257" s="13" customFormat="1">
      <c r="A257" s="13"/>
      <c r="B257" s="242"/>
      <c r="C257" s="243"/>
      <c r="D257" s="244" t="s">
        <v>201</v>
      </c>
      <c r="E257" s="245" t="s">
        <v>1</v>
      </c>
      <c r="F257" s="246" t="s">
        <v>372</v>
      </c>
      <c r="G257" s="243"/>
      <c r="H257" s="245" t="s">
        <v>1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2" t="s">
        <v>201</v>
      </c>
      <c r="AU257" s="252" t="s">
        <v>94</v>
      </c>
      <c r="AV257" s="13" t="s">
        <v>92</v>
      </c>
      <c r="AW257" s="13" t="s">
        <v>40</v>
      </c>
      <c r="AX257" s="13" t="s">
        <v>85</v>
      </c>
      <c r="AY257" s="252" t="s">
        <v>193</v>
      </c>
    </row>
    <row r="258" s="14" customFormat="1">
      <c r="A258" s="14"/>
      <c r="B258" s="253"/>
      <c r="C258" s="254"/>
      <c r="D258" s="244" t="s">
        <v>201</v>
      </c>
      <c r="E258" s="255" t="s">
        <v>1</v>
      </c>
      <c r="F258" s="256" t="s">
        <v>378</v>
      </c>
      <c r="G258" s="254"/>
      <c r="H258" s="257">
        <v>12.35</v>
      </c>
      <c r="I258" s="258"/>
      <c r="J258" s="254"/>
      <c r="K258" s="254"/>
      <c r="L258" s="259"/>
      <c r="M258" s="260"/>
      <c r="N258" s="261"/>
      <c r="O258" s="261"/>
      <c r="P258" s="261"/>
      <c r="Q258" s="261"/>
      <c r="R258" s="261"/>
      <c r="S258" s="261"/>
      <c r="T258" s="26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3" t="s">
        <v>201</v>
      </c>
      <c r="AU258" s="263" t="s">
        <v>94</v>
      </c>
      <c r="AV258" s="14" t="s">
        <v>94</v>
      </c>
      <c r="AW258" s="14" t="s">
        <v>40</v>
      </c>
      <c r="AX258" s="14" t="s">
        <v>85</v>
      </c>
      <c r="AY258" s="263" t="s">
        <v>193</v>
      </c>
    </row>
    <row r="259" s="15" customFormat="1">
      <c r="A259" s="15"/>
      <c r="B259" s="264"/>
      <c r="C259" s="265"/>
      <c r="D259" s="244" t="s">
        <v>201</v>
      </c>
      <c r="E259" s="266" t="s">
        <v>1</v>
      </c>
      <c r="F259" s="267" t="s">
        <v>252</v>
      </c>
      <c r="G259" s="265"/>
      <c r="H259" s="268">
        <v>12.35</v>
      </c>
      <c r="I259" s="269"/>
      <c r="J259" s="265"/>
      <c r="K259" s="265"/>
      <c r="L259" s="270"/>
      <c r="M259" s="271"/>
      <c r="N259" s="272"/>
      <c r="O259" s="272"/>
      <c r="P259" s="272"/>
      <c r="Q259" s="272"/>
      <c r="R259" s="272"/>
      <c r="S259" s="272"/>
      <c r="T259" s="27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4" t="s">
        <v>201</v>
      </c>
      <c r="AU259" s="274" t="s">
        <v>94</v>
      </c>
      <c r="AV259" s="15" t="s">
        <v>199</v>
      </c>
      <c r="AW259" s="15" t="s">
        <v>40</v>
      </c>
      <c r="AX259" s="15" t="s">
        <v>92</v>
      </c>
      <c r="AY259" s="274" t="s">
        <v>193</v>
      </c>
    </row>
    <row r="260" s="2" customFormat="1" ht="24.15" customHeight="1">
      <c r="A260" s="40"/>
      <c r="B260" s="41"/>
      <c r="C260" s="229" t="s">
        <v>379</v>
      </c>
      <c r="D260" s="229" t="s">
        <v>196</v>
      </c>
      <c r="E260" s="230" t="s">
        <v>380</v>
      </c>
      <c r="F260" s="231" t="s">
        <v>381</v>
      </c>
      <c r="G260" s="232" t="s">
        <v>130</v>
      </c>
      <c r="H260" s="233">
        <v>75.852999999999994</v>
      </c>
      <c r="I260" s="234"/>
      <c r="J260" s="235">
        <f>ROUND(I260*H260,2)</f>
        <v>0</v>
      </c>
      <c r="K260" s="231" t="s">
        <v>222</v>
      </c>
      <c r="L260" s="46"/>
      <c r="M260" s="236" t="s">
        <v>1</v>
      </c>
      <c r="N260" s="237" t="s">
        <v>50</v>
      </c>
      <c r="O260" s="93"/>
      <c r="P260" s="238">
        <f>O260*H260</f>
        <v>0</v>
      </c>
      <c r="Q260" s="238">
        <v>0</v>
      </c>
      <c r="R260" s="238">
        <f>Q260*H260</f>
        <v>0</v>
      </c>
      <c r="S260" s="238">
        <v>0</v>
      </c>
      <c r="T260" s="239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40" t="s">
        <v>199</v>
      </c>
      <c r="AT260" s="240" t="s">
        <v>196</v>
      </c>
      <c r="AU260" s="240" t="s">
        <v>94</v>
      </c>
      <c r="AY260" s="18" t="s">
        <v>193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92</v>
      </c>
      <c r="BK260" s="241">
        <f>ROUND(I260*H260,2)</f>
        <v>0</v>
      </c>
      <c r="BL260" s="18" t="s">
        <v>199</v>
      </c>
      <c r="BM260" s="240" t="s">
        <v>382</v>
      </c>
    </row>
    <row r="261" s="2" customFormat="1" ht="24.15" customHeight="1">
      <c r="A261" s="40"/>
      <c r="B261" s="41"/>
      <c r="C261" s="229" t="s">
        <v>383</v>
      </c>
      <c r="D261" s="229" t="s">
        <v>196</v>
      </c>
      <c r="E261" s="230" t="s">
        <v>384</v>
      </c>
      <c r="F261" s="231" t="s">
        <v>385</v>
      </c>
      <c r="G261" s="232" t="s">
        <v>130</v>
      </c>
      <c r="H261" s="233">
        <v>75.852999999999994</v>
      </c>
      <c r="I261" s="234"/>
      <c r="J261" s="235">
        <f>ROUND(I261*H261,2)</f>
        <v>0</v>
      </c>
      <c r="K261" s="231" t="s">
        <v>222</v>
      </c>
      <c r="L261" s="46"/>
      <c r="M261" s="236" t="s">
        <v>1</v>
      </c>
      <c r="N261" s="237" t="s">
        <v>50</v>
      </c>
      <c r="O261" s="93"/>
      <c r="P261" s="238">
        <f>O261*H261</f>
        <v>0</v>
      </c>
      <c r="Q261" s="238">
        <v>0</v>
      </c>
      <c r="R261" s="238">
        <f>Q261*H261</f>
        <v>0</v>
      </c>
      <c r="S261" s="238">
        <v>0</v>
      </c>
      <c r="T261" s="239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40" t="s">
        <v>199</v>
      </c>
      <c r="AT261" s="240" t="s">
        <v>196</v>
      </c>
      <c r="AU261" s="240" t="s">
        <v>94</v>
      </c>
      <c r="AY261" s="18" t="s">
        <v>193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8" t="s">
        <v>92</v>
      </c>
      <c r="BK261" s="241">
        <f>ROUND(I261*H261,2)</f>
        <v>0</v>
      </c>
      <c r="BL261" s="18" t="s">
        <v>199</v>
      </c>
      <c r="BM261" s="240" t="s">
        <v>386</v>
      </c>
    </row>
    <row r="262" s="2" customFormat="1" ht="33" customHeight="1">
      <c r="A262" s="40"/>
      <c r="B262" s="41"/>
      <c r="C262" s="229" t="s">
        <v>387</v>
      </c>
      <c r="D262" s="229" t="s">
        <v>196</v>
      </c>
      <c r="E262" s="230" t="s">
        <v>388</v>
      </c>
      <c r="F262" s="231" t="s">
        <v>389</v>
      </c>
      <c r="G262" s="232" t="s">
        <v>130</v>
      </c>
      <c r="H262" s="233">
        <v>490.05500000000001</v>
      </c>
      <c r="I262" s="234"/>
      <c r="J262" s="235">
        <f>ROUND(I262*H262,2)</f>
        <v>0</v>
      </c>
      <c r="K262" s="231" t="s">
        <v>222</v>
      </c>
      <c r="L262" s="46"/>
      <c r="M262" s="236" t="s">
        <v>1</v>
      </c>
      <c r="N262" s="237" t="s">
        <v>50</v>
      </c>
      <c r="O262" s="93"/>
      <c r="P262" s="238">
        <f>O262*H262</f>
        <v>0</v>
      </c>
      <c r="Q262" s="238">
        <v>0</v>
      </c>
      <c r="R262" s="238">
        <f>Q262*H262</f>
        <v>0</v>
      </c>
      <c r="S262" s="238">
        <v>0.070000000000000007</v>
      </c>
      <c r="T262" s="239">
        <f>S262*H262</f>
        <v>34.303850000000004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40" t="s">
        <v>199</v>
      </c>
      <c r="AT262" s="240" t="s">
        <v>196</v>
      </c>
      <c r="AU262" s="240" t="s">
        <v>94</v>
      </c>
      <c r="AY262" s="18" t="s">
        <v>193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92</v>
      </c>
      <c r="BK262" s="241">
        <f>ROUND(I262*H262,2)</f>
        <v>0</v>
      </c>
      <c r="BL262" s="18" t="s">
        <v>199</v>
      </c>
      <c r="BM262" s="240" t="s">
        <v>390</v>
      </c>
    </row>
    <row r="263" s="14" customFormat="1">
      <c r="A263" s="14"/>
      <c r="B263" s="253"/>
      <c r="C263" s="254"/>
      <c r="D263" s="244" t="s">
        <v>201</v>
      </c>
      <c r="E263" s="255" t="s">
        <v>1</v>
      </c>
      <c r="F263" s="256" t="s">
        <v>139</v>
      </c>
      <c r="G263" s="254"/>
      <c r="H263" s="257">
        <v>21.855</v>
      </c>
      <c r="I263" s="258"/>
      <c r="J263" s="254"/>
      <c r="K263" s="254"/>
      <c r="L263" s="259"/>
      <c r="M263" s="260"/>
      <c r="N263" s="261"/>
      <c r="O263" s="261"/>
      <c r="P263" s="261"/>
      <c r="Q263" s="261"/>
      <c r="R263" s="261"/>
      <c r="S263" s="261"/>
      <c r="T263" s="26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3" t="s">
        <v>201</v>
      </c>
      <c r="AU263" s="263" t="s">
        <v>94</v>
      </c>
      <c r="AV263" s="14" t="s">
        <v>94</v>
      </c>
      <c r="AW263" s="14" t="s">
        <v>40</v>
      </c>
      <c r="AX263" s="14" t="s">
        <v>85</v>
      </c>
      <c r="AY263" s="263" t="s">
        <v>193</v>
      </c>
    </row>
    <row r="264" s="14" customFormat="1">
      <c r="A264" s="14"/>
      <c r="B264" s="253"/>
      <c r="C264" s="254"/>
      <c r="D264" s="244" t="s">
        <v>201</v>
      </c>
      <c r="E264" s="255" t="s">
        <v>1</v>
      </c>
      <c r="F264" s="256" t="s">
        <v>133</v>
      </c>
      <c r="G264" s="254"/>
      <c r="H264" s="257">
        <v>468.19999999999999</v>
      </c>
      <c r="I264" s="258"/>
      <c r="J264" s="254"/>
      <c r="K264" s="254"/>
      <c r="L264" s="259"/>
      <c r="M264" s="260"/>
      <c r="N264" s="261"/>
      <c r="O264" s="261"/>
      <c r="P264" s="261"/>
      <c r="Q264" s="261"/>
      <c r="R264" s="261"/>
      <c r="S264" s="261"/>
      <c r="T264" s="26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3" t="s">
        <v>201</v>
      </c>
      <c r="AU264" s="263" t="s">
        <v>94</v>
      </c>
      <c r="AV264" s="14" t="s">
        <v>94</v>
      </c>
      <c r="AW264" s="14" t="s">
        <v>40</v>
      </c>
      <c r="AX264" s="14" t="s">
        <v>85</v>
      </c>
      <c r="AY264" s="263" t="s">
        <v>193</v>
      </c>
    </row>
    <row r="265" s="15" customFormat="1">
      <c r="A265" s="15"/>
      <c r="B265" s="264"/>
      <c r="C265" s="265"/>
      <c r="D265" s="244" t="s">
        <v>201</v>
      </c>
      <c r="E265" s="266" t="s">
        <v>1</v>
      </c>
      <c r="F265" s="267" t="s">
        <v>252</v>
      </c>
      <c r="G265" s="265"/>
      <c r="H265" s="268">
        <v>490.05500000000001</v>
      </c>
      <c r="I265" s="269"/>
      <c r="J265" s="265"/>
      <c r="K265" s="265"/>
      <c r="L265" s="270"/>
      <c r="M265" s="271"/>
      <c r="N265" s="272"/>
      <c r="O265" s="272"/>
      <c r="P265" s="272"/>
      <c r="Q265" s="272"/>
      <c r="R265" s="272"/>
      <c r="S265" s="272"/>
      <c r="T265" s="27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4" t="s">
        <v>201</v>
      </c>
      <c r="AU265" s="274" t="s">
        <v>94</v>
      </c>
      <c r="AV265" s="15" t="s">
        <v>199</v>
      </c>
      <c r="AW265" s="15" t="s">
        <v>40</v>
      </c>
      <c r="AX265" s="15" t="s">
        <v>92</v>
      </c>
      <c r="AY265" s="274" t="s">
        <v>193</v>
      </c>
    </row>
    <row r="266" s="2" customFormat="1" ht="24.15" customHeight="1">
      <c r="A266" s="40"/>
      <c r="B266" s="41"/>
      <c r="C266" s="229" t="s">
        <v>391</v>
      </c>
      <c r="D266" s="229" t="s">
        <v>196</v>
      </c>
      <c r="E266" s="230" t="s">
        <v>392</v>
      </c>
      <c r="F266" s="231" t="s">
        <v>393</v>
      </c>
      <c r="G266" s="232" t="s">
        <v>130</v>
      </c>
      <c r="H266" s="233">
        <v>363.221</v>
      </c>
      <c r="I266" s="234"/>
      <c r="J266" s="235">
        <f>ROUND(I266*H266,2)</f>
        <v>0</v>
      </c>
      <c r="K266" s="231" t="s">
        <v>222</v>
      </c>
      <c r="L266" s="46"/>
      <c r="M266" s="236" t="s">
        <v>1</v>
      </c>
      <c r="N266" s="237" t="s">
        <v>50</v>
      </c>
      <c r="O266" s="93"/>
      <c r="P266" s="238">
        <f>O266*H266</f>
        <v>0</v>
      </c>
      <c r="Q266" s="238">
        <v>0</v>
      </c>
      <c r="R266" s="238">
        <f>Q266*H266</f>
        <v>0</v>
      </c>
      <c r="S266" s="238">
        <v>0.070000000000000007</v>
      </c>
      <c r="T266" s="239">
        <f>S266*H266</f>
        <v>25.425470000000004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40" t="s">
        <v>199</v>
      </c>
      <c r="AT266" s="240" t="s">
        <v>196</v>
      </c>
      <c r="AU266" s="240" t="s">
        <v>94</v>
      </c>
      <c r="AY266" s="18" t="s">
        <v>193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92</v>
      </c>
      <c r="BK266" s="241">
        <f>ROUND(I266*H266,2)</f>
        <v>0</v>
      </c>
      <c r="BL266" s="18" t="s">
        <v>199</v>
      </c>
      <c r="BM266" s="240" t="s">
        <v>394</v>
      </c>
    </row>
    <row r="267" s="14" customFormat="1">
      <c r="A267" s="14"/>
      <c r="B267" s="253"/>
      <c r="C267" s="254"/>
      <c r="D267" s="244" t="s">
        <v>201</v>
      </c>
      <c r="E267" s="255" t="s">
        <v>1</v>
      </c>
      <c r="F267" s="256" t="s">
        <v>128</v>
      </c>
      <c r="G267" s="254"/>
      <c r="H267" s="257">
        <v>349.00999999999999</v>
      </c>
      <c r="I267" s="258"/>
      <c r="J267" s="254"/>
      <c r="K267" s="254"/>
      <c r="L267" s="259"/>
      <c r="M267" s="260"/>
      <c r="N267" s="261"/>
      <c r="O267" s="261"/>
      <c r="P267" s="261"/>
      <c r="Q267" s="261"/>
      <c r="R267" s="261"/>
      <c r="S267" s="261"/>
      <c r="T267" s="26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3" t="s">
        <v>201</v>
      </c>
      <c r="AU267" s="263" t="s">
        <v>94</v>
      </c>
      <c r="AV267" s="14" t="s">
        <v>94</v>
      </c>
      <c r="AW267" s="14" t="s">
        <v>40</v>
      </c>
      <c r="AX267" s="14" t="s">
        <v>85</v>
      </c>
      <c r="AY267" s="263" t="s">
        <v>193</v>
      </c>
    </row>
    <row r="268" s="14" customFormat="1">
      <c r="A268" s="14"/>
      <c r="B268" s="253"/>
      <c r="C268" s="254"/>
      <c r="D268" s="244" t="s">
        <v>201</v>
      </c>
      <c r="E268" s="255" t="s">
        <v>1</v>
      </c>
      <c r="F268" s="256" t="s">
        <v>136</v>
      </c>
      <c r="G268" s="254"/>
      <c r="H268" s="257">
        <v>14.211</v>
      </c>
      <c r="I268" s="258"/>
      <c r="J268" s="254"/>
      <c r="K268" s="254"/>
      <c r="L268" s="259"/>
      <c r="M268" s="260"/>
      <c r="N268" s="261"/>
      <c r="O268" s="261"/>
      <c r="P268" s="261"/>
      <c r="Q268" s="261"/>
      <c r="R268" s="261"/>
      <c r="S268" s="261"/>
      <c r="T268" s="26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3" t="s">
        <v>201</v>
      </c>
      <c r="AU268" s="263" t="s">
        <v>94</v>
      </c>
      <c r="AV268" s="14" t="s">
        <v>94</v>
      </c>
      <c r="AW268" s="14" t="s">
        <v>40</v>
      </c>
      <c r="AX268" s="14" t="s">
        <v>85</v>
      </c>
      <c r="AY268" s="263" t="s">
        <v>193</v>
      </c>
    </row>
    <row r="269" s="15" customFormat="1">
      <c r="A269" s="15"/>
      <c r="B269" s="264"/>
      <c r="C269" s="265"/>
      <c r="D269" s="244" t="s">
        <v>201</v>
      </c>
      <c r="E269" s="266" t="s">
        <v>1</v>
      </c>
      <c r="F269" s="267" t="s">
        <v>252</v>
      </c>
      <c r="G269" s="265"/>
      <c r="H269" s="268">
        <v>363.221</v>
      </c>
      <c r="I269" s="269"/>
      <c r="J269" s="265"/>
      <c r="K269" s="265"/>
      <c r="L269" s="270"/>
      <c r="M269" s="271"/>
      <c r="N269" s="272"/>
      <c r="O269" s="272"/>
      <c r="P269" s="272"/>
      <c r="Q269" s="272"/>
      <c r="R269" s="272"/>
      <c r="S269" s="272"/>
      <c r="T269" s="27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4" t="s">
        <v>201</v>
      </c>
      <c r="AU269" s="274" t="s">
        <v>94</v>
      </c>
      <c r="AV269" s="15" t="s">
        <v>199</v>
      </c>
      <c r="AW269" s="15" t="s">
        <v>40</v>
      </c>
      <c r="AX269" s="15" t="s">
        <v>92</v>
      </c>
      <c r="AY269" s="274" t="s">
        <v>193</v>
      </c>
    </row>
    <row r="270" s="2" customFormat="1" ht="24.15" customHeight="1">
      <c r="A270" s="40"/>
      <c r="B270" s="41"/>
      <c r="C270" s="229" t="s">
        <v>395</v>
      </c>
      <c r="D270" s="229" t="s">
        <v>196</v>
      </c>
      <c r="E270" s="230" t="s">
        <v>396</v>
      </c>
      <c r="F270" s="231" t="s">
        <v>397</v>
      </c>
      <c r="G270" s="232" t="s">
        <v>130</v>
      </c>
      <c r="H270" s="233">
        <v>853.27599999999995</v>
      </c>
      <c r="I270" s="234"/>
      <c r="J270" s="235">
        <f>ROUND(I270*H270,2)</f>
        <v>0</v>
      </c>
      <c r="K270" s="231" t="s">
        <v>222</v>
      </c>
      <c r="L270" s="46"/>
      <c r="M270" s="236" t="s">
        <v>1</v>
      </c>
      <c r="N270" s="237" t="s">
        <v>50</v>
      </c>
      <c r="O270" s="93"/>
      <c r="P270" s="238">
        <f>O270*H270</f>
        <v>0</v>
      </c>
      <c r="Q270" s="238">
        <v>0</v>
      </c>
      <c r="R270" s="238">
        <f>Q270*H270</f>
        <v>0</v>
      </c>
      <c r="S270" s="238">
        <v>0</v>
      </c>
      <c r="T270" s="239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40" t="s">
        <v>199</v>
      </c>
      <c r="AT270" s="240" t="s">
        <v>196</v>
      </c>
      <c r="AU270" s="240" t="s">
        <v>94</v>
      </c>
      <c r="AY270" s="18" t="s">
        <v>193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92</v>
      </c>
      <c r="BK270" s="241">
        <f>ROUND(I270*H270,2)</f>
        <v>0</v>
      </c>
      <c r="BL270" s="18" t="s">
        <v>199</v>
      </c>
      <c r="BM270" s="240" t="s">
        <v>398</v>
      </c>
    </row>
    <row r="271" s="14" customFormat="1">
      <c r="A271" s="14"/>
      <c r="B271" s="253"/>
      <c r="C271" s="254"/>
      <c r="D271" s="244" t="s">
        <v>201</v>
      </c>
      <c r="E271" s="255" t="s">
        <v>1</v>
      </c>
      <c r="F271" s="256" t="s">
        <v>139</v>
      </c>
      <c r="G271" s="254"/>
      <c r="H271" s="257">
        <v>21.855</v>
      </c>
      <c r="I271" s="258"/>
      <c r="J271" s="254"/>
      <c r="K271" s="254"/>
      <c r="L271" s="259"/>
      <c r="M271" s="260"/>
      <c r="N271" s="261"/>
      <c r="O271" s="261"/>
      <c r="P271" s="261"/>
      <c r="Q271" s="261"/>
      <c r="R271" s="261"/>
      <c r="S271" s="261"/>
      <c r="T271" s="26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3" t="s">
        <v>201</v>
      </c>
      <c r="AU271" s="263" t="s">
        <v>94</v>
      </c>
      <c r="AV271" s="14" t="s">
        <v>94</v>
      </c>
      <c r="AW271" s="14" t="s">
        <v>40</v>
      </c>
      <c r="AX271" s="14" t="s">
        <v>85</v>
      </c>
      <c r="AY271" s="263" t="s">
        <v>193</v>
      </c>
    </row>
    <row r="272" s="14" customFormat="1">
      <c r="A272" s="14"/>
      <c r="B272" s="253"/>
      <c r="C272" s="254"/>
      <c r="D272" s="244" t="s">
        <v>201</v>
      </c>
      <c r="E272" s="255" t="s">
        <v>1</v>
      </c>
      <c r="F272" s="256" t="s">
        <v>136</v>
      </c>
      <c r="G272" s="254"/>
      <c r="H272" s="257">
        <v>14.211</v>
      </c>
      <c r="I272" s="258"/>
      <c r="J272" s="254"/>
      <c r="K272" s="254"/>
      <c r="L272" s="259"/>
      <c r="M272" s="260"/>
      <c r="N272" s="261"/>
      <c r="O272" s="261"/>
      <c r="P272" s="261"/>
      <c r="Q272" s="261"/>
      <c r="R272" s="261"/>
      <c r="S272" s="261"/>
      <c r="T272" s="26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3" t="s">
        <v>201</v>
      </c>
      <c r="AU272" s="263" t="s">
        <v>94</v>
      </c>
      <c r="AV272" s="14" t="s">
        <v>94</v>
      </c>
      <c r="AW272" s="14" t="s">
        <v>40</v>
      </c>
      <c r="AX272" s="14" t="s">
        <v>85</v>
      </c>
      <c r="AY272" s="263" t="s">
        <v>193</v>
      </c>
    </row>
    <row r="273" s="14" customFormat="1">
      <c r="A273" s="14"/>
      <c r="B273" s="253"/>
      <c r="C273" s="254"/>
      <c r="D273" s="244" t="s">
        <v>201</v>
      </c>
      <c r="E273" s="255" t="s">
        <v>1</v>
      </c>
      <c r="F273" s="256" t="s">
        <v>128</v>
      </c>
      <c r="G273" s="254"/>
      <c r="H273" s="257">
        <v>349.00999999999999</v>
      </c>
      <c r="I273" s="258"/>
      <c r="J273" s="254"/>
      <c r="K273" s="254"/>
      <c r="L273" s="259"/>
      <c r="M273" s="260"/>
      <c r="N273" s="261"/>
      <c r="O273" s="261"/>
      <c r="P273" s="261"/>
      <c r="Q273" s="261"/>
      <c r="R273" s="261"/>
      <c r="S273" s="261"/>
      <c r="T273" s="26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3" t="s">
        <v>201</v>
      </c>
      <c r="AU273" s="263" t="s">
        <v>94</v>
      </c>
      <c r="AV273" s="14" t="s">
        <v>94</v>
      </c>
      <c r="AW273" s="14" t="s">
        <v>40</v>
      </c>
      <c r="AX273" s="14" t="s">
        <v>85</v>
      </c>
      <c r="AY273" s="263" t="s">
        <v>193</v>
      </c>
    </row>
    <row r="274" s="14" customFormat="1">
      <c r="A274" s="14"/>
      <c r="B274" s="253"/>
      <c r="C274" s="254"/>
      <c r="D274" s="244" t="s">
        <v>201</v>
      </c>
      <c r="E274" s="255" t="s">
        <v>1</v>
      </c>
      <c r="F274" s="256" t="s">
        <v>133</v>
      </c>
      <c r="G274" s="254"/>
      <c r="H274" s="257">
        <v>468.19999999999999</v>
      </c>
      <c r="I274" s="258"/>
      <c r="J274" s="254"/>
      <c r="K274" s="254"/>
      <c r="L274" s="259"/>
      <c r="M274" s="260"/>
      <c r="N274" s="261"/>
      <c r="O274" s="261"/>
      <c r="P274" s="261"/>
      <c r="Q274" s="261"/>
      <c r="R274" s="261"/>
      <c r="S274" s="261"/>
      <c r="T274" s="26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3" t="s">
        <v>201</v>
      </c>
      <c r="AU274" s="263" t="s">
        <v>94</v>
      </c>
      <c r="AV274" s="14" t="s">
        <v>94</v>
      </c>
      <c r="AW274" s="14" t="s">
        <v>40</v>
      </c>
      <c r="AX274" s="14" t="s">
        <v>85</v>
      </c>
      <c r="AY274" s="263" t="s">
        <v>193</v>
      </c>
    </row>
    <row r="275" s="15" customFormat="1">
      <c r="A275" s="15"/>
      <c r="B275" s="264"/>
      <c r="C275" s="265"/>
      <c r="D275" s="244" t="s">
        <v>201</v>
      </c>
      <c r="E275" s="266" t="s">
        <v>1</v>
      </c>
      <c r="F275" s="267" t="s">
        <v>252</v>
      </c>
      <c r="G275" s="265"/>
      <c r="H275" s="268">
        <v>853.27599999999995</v>
      </c>
      <c r="I275" s="269"/>
      <c r="J275" s="265"/>
      <c r="K275" s="265"/>
      <c r="L275" s="270"/>
      <c r="M275" s="271"/>
      <c r="N275" s="272"/>
      <c r="O275" s="272"/>
      <c r="P275" s="272"/>
      <c r="Q275" s="272"/>
      <c r="R275" s="272"/>
      <c r="S275" s="272"/>
      <c r="T275" s="273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4" t="s">
        <v>201</v>
      </c>
      <c r="AU275" s="274" t="s">
        <v>94</v>
      </c>
      <c r="AV275" s="15" t="s">
        <v>199</v>
      </c>
      <c r="AW275" s="15" t="s">
        <v>40</v>
      </c>
      <c r="AX275" s="15" t="s">
        <v>92</v>
      </c>
      <c r="AY275" s="274" t="s">
        <v>193</v>
      </c>
    </row>
    <row r="276" s="2" customFormat="1" ht="24.15" customHeight="1">
      <c r="A276" s="40"/>
      <c r="B276" s="41"/>
      <c r="C276" s="229" t="s">
        <v>399</v>
      </c>
      <c r="D276" s="229" t="s">
        <v>196</v>
      </c>
      <c r="E276" s="230" t="s">
        <v>400</v>
      </c>
      <c r="F276" s="231" t="s">
        <v>401</v>
      </c>
      <c r="G276" s="232" t="s">
        <v>130</v>
      </c>
      <c r="H276" s="233">
        <v>141.356</v>
      </c>
      <c r="I276" s="234"/>
      <c r="J276" s="235">
        <f>ROUND(I276*H276,2)</f>
        <v>0</v>
      </c>
      <c r="K276" s="231" t="s">
        <v>222</v>
      </c>
      <c r="L276" s="46"/>
      <c r="M276" s="236" t="s">
        <v>1</v>
      </c>
      <c r="N276" s="237" t="s">
        <v>50</v>
      </c>
      <c r="O276" s="93"/>
      <c r="P276" s="238">
        <f>O276*H276</f>
        <v>0</v>
      </c>
      <c r="Q276" s="238">
        <v>0</v>
      </c>
      <c r="R276" s="238">
        <f>Q276*H276</f>
        <v>0</v>
      </c>
      <c r="S276" s="238">
        <v>0.245</v>
      </c>
      <c r="T276" s="239">
        <f>S276*H276</f>
        <v>34.632219999999997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40" t="s">
        <v>199</v>
      </c>
      <c r="AT276" s="240" t="s">
        <v>196</v>
      </c>
      <c r="AU276" s="240" t="s">
        <v>94</v>
      </c>
      <c r="AY276" s="18" t="s">
        <v>193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92</v>
      </c>
      <c r="BK276" s="241">
        <f>ROUND(I276*H276,2)</f>
        <v>0</v>
      </c>
      <c r="BL276" s="18" t="s">
        <v>199</v>
      </c>
      <c r="BM276" s="240" t="s">
        <v>402</v>
      </c>
    </row>
    <row r="277" s="13" customFormat="1">
      <c r="A277" s="13"/>
      <c r="B277" s="242"/>
      <c r="C277" s="243"/>
      <c r="D277" s="244" t="s">
        <v>201</v>
      </c>
      <c r="E277" s="245" t="s">
        <v>1</v>
      </c>
      <c r="F277" s="246" t="s">
        <v>403</v>
      </c>
      <c r="G277" s="243"/>
      <c r="H277" s="245" t="s">
        <v>1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2" t="s">
        <v>201</v>
      </c>
      <c r="AU277" s="252" t="s">
        <v>94</v>
      </c>
      <c r="AV277" s="13" t="s">
        <v>92</v>
      </c>
      <c r="AW277" s="13" t="s">
        <v>40</v>
      </c>
      <c r="AX277" s="13" t="s">
        <v>85</v>
      </c>
      <c r="AY277" s="252" t="s">
        <v>193</v>
      </c>
    </row>
    <row r="278" s="14" customFormat="1">
      <c r="A278" s="14"/>
      <c r="B278" s="253"/>
      <c r="C278" s="254"/>
      <c r="D278" s="244" t="s">
        <v>201</v>
      </c>
      <c r="E278" s="255" t="s">
        <v>1</v>
      </c>
      <c r="F278" s="256" t="s">
        <v>404</v>
      </c>
      <c r="G278" s="254"/>
      <c r="H278" s="257">
        <v>89.099999999999994</v>
      </c>
      <c r="I278" s="258"/>
      <c r="J278" s="254"/>
      <c r="K278" s="254"/>
      <c r="L278" s="259"/>
      <c r="M278" s="260"/>
      <c r="N278" s="261"/>
      <c r="O278" s="261"/>
      <c r="P278" s="261"/>
      <c r="Q278" s="261"/>
      <c r="R278" s="261"/>
      <c r="S278" s="261"/>
      <c r="T278" s="26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3" t="s">
        <v>201</v>
      </c>
      <c r="AU278" s="263" t="s">
        <v>94</v>
      </c>
      <c r="AV278" s="14" t="s">
        <v>94</v>
      </c>
      <c r="AW278" s="14" t="s">
        <v>40</v>
      </c>
      <c r="AX278" s="14" t="s">
        <v>85</v>
      </c>
      <c r="AY278" s="263" t="s">
        <v>193</v>
      </c>
    </row>
    <row r="279" s="13" customFormat="1">
      <c r="A279" s="13"/>
      <c r="B279" s="242"/>
      <c r="C279" s="243"/>
      <c r="D279" s="244" t="s">
        <v>201</v>
      </c>
      <c r="E279" s="245" t="s">
        <v>1</v>
      </c>
      <c r="F279" s="246" t="s">
        <v>405</v>
      </c>
      <c r="G279" s="243"/>
      <c r="H279" s="245" t="s">
        <v>1</v>
      </c>
      <c r="I279" s="247"/>
      <c r="J279" s="243"/>
      <c r="K279" s="243"/>
      <c r="L279" s="248"/>
      <c r="M279" s="249"/>
      <c r="N279" s="250"/>
      <c r="O279" s="250"/>
      <c r="P279" s="250"/>
      <c r="Q279" s="250"/>
      <c r="R279" s="250"/>
      <c r="S279" s="250"/>
      <c r="T279" s="25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2" t="s">
        <v>201</v>
      </c>
      <c r="AU279" s="252" t="s">
        <v>94</v>
      </c>
      <c r="AV279" s="13" t="s">
        <v>92</v>
      </c>
      <c r="AW279" s="13" t="s">
        <v>40</v>
      </c>
      <c r="AX279" s="13" t="s">
        <v>85</v>
      </c>
      <c r="AY279" s="252" t="s">
        <v>193</v>
      </c>
    </row>
    <row r="280" s="14" customFormat="1">
      <c r="A280" s="14"/>
      <c r="B280" s="253"/>
      <c r="C280" s="254"/>
      <c r="D280" s="244" t="s">
        <v>201</v>
      </c>
      <c r="E280" s="255" t="s">
        <v>1</v>
      </c>
      <c r="F280" s="256" t="s">
        <v>406</v>
      </c>
      <c r="G280" s="254"/>
      <c r="H280" s="257">
        <v>853.27599999999995</v>
      </c>
      <c r="I280" s="258"/>
      <c r="J280" s="254"/>
      <c r="K280" s="254"/>
      <c r="L280" s="259"/>
      <c r="M280" s="260"/>
      <c r="N280" s="261"/>
      <c r="O280" s="261"/>
      <c r="P280" s="261"/>
      <c r="Q280" s="261"/>
      <c r="R280" s="261"/>
      <c r="S280" s="261"/>
      <c r="T280" s="26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3" t="s">
        <v>201</v>
      </c>
      <c r="AU280" s="263" t="s">
        <v>94</v>
      </c>
      <c r="AV280" s="14" t="s">
        <v>94</v>
      </c>
      <c r="AW280" s="14" t="s">
        <v>40</v>
      </c>
      <c r="AX280" s="14" t="s">
        <v>85</v>
      </c>
      <c r="AY280" s="263" t="s">
        <v>193</v>
      </c>
    </row>
    <row r="281" s="16" customFormat="1">
      <c r="A281" s="16"/>
      <c r="B281" s="275"/>
      <c r="C281" s="276"/>
      <c r="D281" s="244" t="s">
        <v>201</v>
      </c>
      <c r="E281" s="277" t="s">
        <v>1</v>
      </c>
      <c r="F281" s="278" t="s">
        <v>353</v>
      </c>
      <c r="G281" s="276"/>
      <c r="H281" s="279">
        <v>942.37599999999998</v>
      </c>
      <c r="I281" s="280"/>
      <c r="J281" s="276"/>
      <c r="K281" s="276"/>
      <c r="L281" s="281"/>
      <c r="M281" s="282"/>
      <c r="N281" s="283"/>
      <c r="O281" s="283"/>
      <c r="P281" s="283"/>
      <c r="Q281" s="283"/>
      <c r="R281" s="283"/>
      <c r="S281" s="283"/>
      <c r="T281" s="284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285" t="s">
        <v>201</v>
      </c>
      <c r="AU281" s="285" t="s">
        <v>94</v>
      </c>
      <c r="AV281" s="16" t="s">
        <v>211</v>
      </c>
      <c r="AW281" s="16" t="s">
        <v>40</v>
      </c>
      <c r="AX281" s="16" t="s">
        <v>85</v>
      </c>
      <c r="AY281" s="285" t="s">
        <v>193</v>
      </c>
    </row>
    <row r="282" s="13" customFormat="1">
      <c r="A282" s="13"/>
      <c r="B282" s="242"/>
      <c r="C282" s="243"/>
      <c r="D282" s="244" t="s">
        <v>201</v>
      </c>
      <c r="E282" s="245" t="s">
        <v>1</v>
      </c>
      <c r="F282" s="246" t="s">
        <v>407</v>
      </c>
      <c r="G282" s="243"/>
      <c r="H282" s="245" t="s">
        <v>1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2" t="s">
        <v>201</v>
      </c>
      <c r="AU282" s="252" t="s">
        <v>94</v>
      </c>
      <c r="AV282" s="13" t="s">
        <v>92</v>
      </c>
      <c r="AW282" s="13" t="s">
        <v>40</v>
      </c>
      <c r="AX282" s="13" t="s">
        <v>85</v>
      </c>
      <c r="AY282" s="252" t="s">
        <v>193</v>
      </c>
    </row>
    <row r="283" s="13" customFormat="1">
      <c r="A283" s="13"/>
      <c r="B283" s="242"/>
      <c r="C283" s="243"/>
      <c r="D283" s="244" t="s">
        <v>201</v>
      </c>
      <c r="E283" s="245" t="s">
        <v>1</v>
      </c>
      <c r="F283" s="246" t="s">
        <v>408</v>
      </c>
      <c r="G283" s="243"/>
      <c r="H283" s="245" t="s">
        <v>1</v>
      </c>
      <c r="I283" s="247"/>
      <c r="J283" s="243"/>
      <c r="K283" s="243"/>
      <c r="L283" s="248"/>
      <c r="M283" s="249"/>
      <c r="N283" s="250"/>
      <c r="O283" s="250"/>
      <c r="P283" s="250"/>
      <c r="Q283" s="250"/>
      <c r="R283" s="250"/>
      <c r="S283" s="250"/>
      <c r="T283" s="25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2" t="s">
        <v>201</v>
      </c>
      <c r="AU283" s="252" t="s">
        <v>94</v>
      </c>
      <c r="AV283" s="13" t="s">
        <v>92</v>
      </c>
      <c r="AW283" s="13" t="s">
        <v>40</v>
      </c>
      <c r="AX283" s="13" t="s">
        <v>85</v>
      </c>
      <c r="AY283" s="252" t="s">
        <v>193</v>
      </c>
    </row>
    <row r="284" s="14" customFormat="1">
      <c r="A284" s="14"/>
      <c r="B284" s="253"/>
      <c r="C284" s="254"/>
      <c r="D284" s="244" t="s">
        <v>201</v>
      </c>
      <c r="E284" s="255" t="s">
        <v>154</v>
      </c>
      <c r="F284" s="256" t="s">
        <v>409</v>
      </c>
      <c r="G284" s="254"/>
      <c r="H284" s="257">
        <v>141.356</v>
      </c>
      <c r="I284" s="258"/>
      <c r="J284" s="254"/>
      <c r="K284" s="254"/>
      <c r="L284" s="259"/>
      <c r="M284" s="260"/>
      <c r="N284" s="261"/>
      <c r="O284" s="261"/>
      <c r="P284" s="261"/>
      <c r="Q284" s="261"/>
      <c r="R284" s="261"/>
      <c r="S284" s="261"/>
      <c r="T284" s="26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3" t="s">
        <v>201</v>
      </c>
      <c r="AU284" s="263" t="s">
        <v>94</v>
      </c>
      <c r="AV284" s="14" t="s">
        <v>94</v>
      </c>
      <c r="AW284" s="14" t="s">
        <v>40</v>
      </c>
      <c r="AX284" s="14" t="s">
        <v>92</v>
      </c>
      <c r="AY284" s="263" t="s">
        <v>193</v>
      </c>
    </row>
    <row r="285" s="2" customFormat="1" ht="24.15" customHeight="1">
      <c r="A285" s="40"/>
      <c r="B285" s="41"/>
      <c r="C285" s="229" t="s">
        <v>410</v>
      </c>
      <c r="D285" s="229" t="s">
        <v>196</v>
      </c>
      <c r="E285" s="230" t="s">
        <v>411</v>
      </c>
      <c r="F285" s="231" t="s">
        <v>412</v>
      </c>
      <c r="G285" s="232" t="s">
        <v>130</v>
      </c>
      <c r="H285" s="233">
        <v>118.422</v>
      </c>
      <c r="I285" s="234"/>
      <c r="J285" s="235">
        <f>ROUND(I285*H285,2)</f>
        <v>0</v>
      </c>
      <c r="K285" s="231" t="s">
        <v>1</v>
      </c>
      <c r="L285" s="46"/>
      <c r="M285" s="236" t="s">
        <v>1</v>
      </c>
      <c r="N285" s="237" t="s">
        <v>50</v>
      </c>
      <c r="O285" s="93"/>
      <c r="P285" s="238">
        <f>O285*H285</f>
        <v>0</v>
      </c>
      <c r="Q285" s="238">
        <v>0</v>
      </c>
      <c r="R285" s="238">
        <f>Q285*H285</f>
        <v>0</v>
      </c>
      <c r="S285" s="238">
        <v>0</v>
      </c>
      <c r="T285" s="239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40" t="s">
        <v>214</v>
      </c>
      <c r="AT285" s="240" t="s">
        <v>196</v>
      </c>
      <c r="AU285" s="240" t="s">
        <v>94</v>
      </c>
      <c r="AY285" s="18" t="s">
        <v>193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92</v>
      </c>
      <c r="BK285" s="241">
        <f>ROUND(I285*H285,2)</f>
        <v>0</v>
      </c>
      <c r="BL285" s="18" t="s">
        <v>214</v>
      </c>
      <c r="BM285" s="240" t="s">
        <v>413</v>
      </c>
    </row>
    <row r="286" s="13" customFormat="1">
      <c r="A286" s="13"/>
      <c r="B286" s="242"/>
      <c r="C286" s="243"/>
      <c r="D286" s="244" t="s">
        <v>201</v>
      </c>
      <c r="E286" s="245" t="s">
        <v>1</v>
      </c>
      <c r="F286" s="246" t="s">
        <v>403</v>
      </c>
      <c r="G286" s="243"/>
      <c r="H286" s="245" t="s">
        <v>1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2" t="s">
        <v>201</v>
      </c>
      <c r="AU286" s="252" t="s">
        <v>94</v>
      </c>
      <c r="AV286" s="13" t="s">
        <v>92</v>
      </c>
      <c r="AW286" s="13" t="s">
        <v>40</v>
      </c>
      <c r="AX286" s="13" t="s">
        <v>85</v>
      </c>
      <c r="AY286" s="252" t="s">
        <v>193</v>
      </c>
    </row>
    <row r="287" s="14" customFormat="1">
      <c r="A287" s="14"/>
      <c r="B287" s="253"/>
      <c r="C287" s="254"/>
      <c r="D287" s="244" t="s">
        <v>201</v>
      </c>
      <c r="E287" s="255" t="s">
        <v>1</v>
      </c>
      <c r="F287" s="256" t="s">
        <v>404</v>
      </c>
      <c r="G287" s="254"/>
      <c r="H287" s="257">
        <v>89.099999999999994</v>
      </c>
      <c r="I287" s="258"/>
      <c r="J287" s="254"/>
      <c r="K287" s="254"/>
      <c r="L287" s="259"/>
      <c r="M287" s="260"/>
      <c r="N287" s="261"/>
      <c r="O287" s="261"/>
      <c r="P287" s="261"/>
      <c r="Q287" s="261"/>
      <c r="R287" s="261"/>
      <c r="S287" s="261"/>
      <c r="T287" s="26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3" t="s">
        <v>201</v>
      </c>
      <c r="AU287" s="263" t="s">
        <v>94</v>
      </c>
      <c r="AV287" s="14" t="s">
        <v>94</v>
      </c>
      <c r="AW287" s="14" t="s">
        <v>40</v>
      </c>
      <c r="AX287" s="14" t="s">
        <v>85</v>
      </c>
      <c r="AY287" s="263" t="s">
        <v>193</v>
      </c>
    </row>
    <row r="288" s="13" customFormat="1">
      <c r="A288" s="13"/>
      <c r="B288" s="242"/>
      <c r="C288" s="243"/>
      <c r="D288" s="244" t="s">
        <v>201</v>
      </c>
      <c r="E288" s="245" t="s">
        <v>1</v>
      </c>
      <c r="F288" s="246" t="s">
        <v>405</v>
      </c>
      <c r="G288" s="243"/>
      <c r="H288" s="245" t="s">
        <v>1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2" t="s">
        <v>201</v>
      </c>
      <c r="AU288" s="252" t="s">
        <v>94</v>
      </c>
      <c r="AV288" s="13" t="s">
        <v>92</v>
      </c>
      <c r="AW288" s="13" t="s">
        <v>40</v>
      </c>
      <c r="AX288" s="13" t="s">
        <v>85</v>
      </c>
      <c r="AY288" s="252" t="s">
        <v>193</v>
      </c>
    </row>
    <row r="289" s="14" customFormat="1">
      <c r="A289" s="14"/>
      <c r="B289" s="253"/>
      <c r="C289" s="254"/>
      <c r="D289" s="244" t="s">
        <v>201</v>
      </c>
      <c r="E289" s="255" t="s">
        <v>1</v>
      </c>
      <c r="F289" s="256" t="s">
        <v>406</v>
      </c>
      <c r="G289" s="254"/>
      <c r="H289" s="257">
        <v>853.27599999999995</v>
      </c>
      <c r="I289" s="258"/>
      <c r="J289" s="254"/>
      <c r="K289" s="254"/>
      <c r="L289" s="259"/>
      <c r="M289" s="260"/>
      <c r="N289" s="261"/>
      <c r="O289" s="261"/>
      <c r="P289" s="261"/>
      <c r="Q289" s="261"/>
      <c r="R289" s="261"/>
      <c r="S289" s="261"/>
      <c r="T289" s="26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3" t="s">
        <v>201</v>
      </c>
      <c r="AU289" s="263" t="s">
        <v>94</v>
      </c>
      <c r="AV289" s="14" t="s">
        <v>94</v>
      </c>
      <c r="AW289" s="14" t="s">
        <v>40</v>
      </c>
      <c r="AX289" s="14" t="s">
        <v>85</v>
      </c>
      <c r="AY289" s="263" t="s">
        <v>193</v>
      </c>
    </row>
    <row r="290" s="16" customFormat="1">
      <c r="A290" s="16"/>
      <c r="B290" s="275"/>
      <c r="C290" s="276"/>
      <c r="D290" s="244" t="s">
        <v>201</v>
      </c>
      <c r="E290" s="277" t="s">
        <v>1</v>
      </c>
      <c r="F290" s="278" t="s">
        <v>353</v>
      </c>
      <c r="G290" s="276"/>
      <c r="H290" s="279">
        <v>942.37599999999998</v>
      </c>
      <c r="I290" s="280"/>
      <c r="J290" s="276"/>
      <c r="K290" s="276"/>
      <c r="L290" s="281"/>
      <c r="M290" s="282"/>
      <c r="N290" s="283"/>
      <c r="O290" s="283"/>
      <c r="P290" s="283"/>
      <c r="Q290" s="283"/>
      <c r="R290" s="283"/>
      <c r="S290" s="283"/>
      <c r="T290" s="284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T290" s="285" t="s">
        <v>201</v>
      </c>
      <c r="AU290" s="285" t="s">
        <v>94</v>
      </c>
      <c r="AV290" s="16" t="s">
        <v>211</v>
      </c>
      <c r="AW290" s="16" t="s">
        <v>40</v>
      </c>
      <c r="AX290" s="16" t="s">
        <v>85</v>
      </c>
      <c r="AY290" s="285" t="s">
        <v>193</v>
      </c>
    </row>
    <row r="291" s="14" customFormat="1">
      <c r="A291" s="14"/>
      <c r="B291" s="253"/>
      <c r="C291" s="254"/>
      <c r="D291" s="244" t="s">
        <v>201</v>
      </c>
      <c r="E291" s="255" t="s">
        <v>1</v>
      </c>
      <c r="F291" s="256" t="s">
        <v>414</v>
      </c>
      <c r="G291" s="254"/>
      <c r="H291" s="257">
        <v>118.422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3" t="s">
        <v>201</v>
      </c>
      <c r="AU291" s="263" t="s">
        <v>94</v>
      </c>
      <c r="AV291" s="14" t="s">
        <v>94</v>
      </c>
      <c r="AW291" s="14" t="s">
        <v>40</v>
      </c>
      <c r="AX291" s="14" t="s">
        <v>92</v>
      </c>
      <c r="AY291" s="263" t="s">
        <v>193</v>
      </c>
    </row>
    <row r="292" s="2" customFormat="1" ht="16.5" customHeight="1">
      <c r="A292" s="40"/>
      <c r="B292" s="41"/>
      <c r="C292" s="229" t="s">
        <v>415</v>
      </c>
      <c r="D292" s="229" t="s">
        <v>196</v>
      </c>
      <c r="E292" s="230" t="s">
        <v>416</v>
      </c>
      <c r="F292" s="231" t="s">
        <v>417</v>
      </c>
      <c r="G292" s="232" t="s">
        <v>130</v>
      </c>
      <c r="H292" s="233">
        <v>118.422</v>
      </c>
      <c r="I292" s="234"/>
      <c r="J292" s="235">
        <f>ROUND(I292*H292,2)</f>
        <v>0</v>
      </c>
      <c r="K292" s="231" t="s">
        <v>222</v>
      </c>
      <c r="L292" s="46"/>
      <c r="M292" s="236" t="s">
        <v>1</v>
      </c>
      <c r="N292" s="237" t="s">
        <v>50</v>
      </c>
      <c r="O292" s="93"/>
      <c r="P292" s="238">
        <f>O292*H292</f>
        <v>0</v>
      </c>
      <c r="Q292" s="238">
        <v>0.00015699999999999999</v>
      </c>
      <c r="R292" s="238">
        <f>Q292*H292</f>
        <v>0.018592253999999999</v>
      </c>
      <c r="S292" s="238">
        <v>0</v>
      </c>
      <c r="T292" s="239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40" t="s">
        <v>214</v>
      </c>
      <c r="AT292" s="240" t="s">
        <v>196</v>
      </c>
      <c r="AU292" s="240" t="s">
        <v>94</v>
      </c>
      <c r="AY292" s="18" t="s">
        <v>193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92</v>
      </c>
      <c r="BK292" s="241">
        <f>ROUND(I292*H292,2)</f>
        <v>0</v>
      </c>
      <c r="BL292" s="18" t="s">
        <v>214</v>
      </c>
      <c r="BM292" s="240" t="s">
        <v>418</v>
      </c>
    </row>
    <row r="293" s="13" customFormat="1">
      <c r="A293" s="13"/>
      <c r="B293" s="242"/>
      <c r="C293" s="243"/>
      <c r="D293" s="244" t="s">
        <v>201</v>
      </c>
      <c r="E293" s="245" t="s">
        <v>1</v>
      </c>
      <c r="F293" s="246" t="s">
        <v>403</v>
      </c>
      <c r="G293" s="243"/>
      <c r="H293" s="245" t="s">
        <v>1</v>
      </c>
      <c r="I293" s="247"/>
      <c r="J293" s="243"/>
      <c r="K293" s="243"/>
      <c r="L293" s="248"/>
      <c r="M293" s="249"/>
      <c r="N293" s="250"/>
      <c r="O293" s="250"/>
      <c r="P293" s="250"/>
      <c r="Q293" s="250"/>
      <c r="R293" s="250"/>
      <c r="S293" s="250"/>
      <c r="T293" s="25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2" t="s">
        <v>201</v>
      </c>
      <c r="AU293" s="252" t="s">
        <v>94</v>
      </c>
      <c r="AV293" s="13" t="s">
        <v>92</v>
      </c>
      <c r="AW293" s="13" t="s">
        <v>40</v>
      </c>
      <c r="AX293" s="13" t="s">
        <v>85</v>
      </c>
      <c r="AY293" s="252" t="s">
        <v>193</v>
      </c>
    </row>
    <row r="294" s="14" customFormat="1">
      <c r="A294" s="14"/>
      <c r="B294" s="253"/>
      <c r="C294" s="254"/>
      <c r="D294" s="244" t="s">
        <v>201</v>
      </c>
      <c r="E294" s="255" t="s">
        <v>1</v>
      </c>
      <c r="F294" s="256" t="s">
        <v>404</v>
      </c>
      <c r="G294" s="254"/>
      <c r="H294" s="257">
        <v>89.099999999999994</v>
      </c>
      <c r="I294" s="258"/>
      <c r="J294" s="254"/>
      <c r="K294" s="254"/>
      <c r="L294" s="259"/>
      <c r="M294" s="260"/>
      <c r="N294" s="261"/>
      <c r="O294" s="261"/>
      <c r="P294" s="261"/>
      <c r="Q294" s="261"/>
      <c r="R294" s="261"/>
      <c r="S294" s="261"/>
      <c r="T294" s="26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3" t="s">
        <v>201</v>
      </c>
      <c r="AU294" s="263" t="s">
        <v>94</v>
      </c>
      <c r="AV294" s="14" t="s">
        <v>94</v>
      </c>
      <c r="AW294" s="14" t="s">
        <v>40</v>
      </c>
      <c r="AX294" s="14" t="s">
        <v>85</v>
      </c>
      <c r="AY294" s="263" t="s">
        <v>193</v>
      </c>
    </row>
    <row r="295" s="13" customFormat="1">
      <c r="A295" s="13"/>
      <c r="B295" s="242"/>
      <c r="C295" s="243"/>
      <c r="D295" s="244" t="s">
        <v>201</v>
      </c>
      <c r="E295" s="245" t="s">
        <v>1</v>
      </c>
      <c r="F295" s="246" t="s">
        <v>405</v>
      </c>
      <c r="G295" s="243"/>
      <c r="H295" s="245" t="s">
        <v>1</v>
      </c>
      <c r="I295" s="247"/>
      <c r="J295" s="243"/>
      <c r="K295" s="243"/>
      <c r="L295" s="248"/>
      <c r="M295" s="249"/>
      <c r="N295" s="250"/>
      <c r="O295" s="250"/>
      <c r="P295" s="250"/>
      <c r="Q295" s="250"/>
      <c r="R295" s="250"/>
      <c r="S295" s="250"/>
      <c r="T295" s="25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2" t="s">
        <v>201</v>
      </c>
      <c r="AU295" s="252" t="s">
        <v>94</v>
      </c>
      <c r="AV295" s="13" t="s">
        <v>92</v>
      </c>
      <c r="AW295" s="13" t="s">
        <v>40</v>
      </c>
      <c r="AX295" s="13" t="s">
        <v>85</v>
      </c>
      <c r="AY295" s="252" t="s">
        <v>193</v>
      </c>
    </row>
    <row r="296" s="14" customFormat="1">
      <c r="A296" s="14"/>
      <c r="B296" s="253"/>
      <c r="C296" s="254"/>
      <c r="D296" s="244" t="s">
        <v>201</v>
      </c>
      <c r="E296" s="255" t="s">
        <v>1</v>
      </c>
      <c r="F296" s="256" t="s">
        <v>406</v>
      </c>
      <c r="G296" s="254"/>
      <c r="H296" s="257">
        <v>853.27599999999995</v>
      </c>
      <c r="I296" s="258"/>
      <c r="J296" s="254"/>
      <c r="K296" s="254"/>
      <c r="L296" s="259"/>
      <c r="M296" s="260"/>
      <c r="N296" s="261"/>
      <c r="O296" s="261"/>
      <c r="P296" s="261"/>
      <c r="Q296" s="261"/>
      <c r="R296" s="261"/>
      <c r="S296" s="261"/>
      <c r="T296" s="26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3" t="s">
        <v>201</v>
      </c>
      <c r="AU296" s="263" t="s">
        <v>94</v>
      </c>
      <c r="AV296" s="14" t="s">
        <v>94</v>
      </c>
      <c r="AW296" s="14" t="s">
        <v>40</v>
      </c>
      <c r="AX296" s="14" t="s">
        <v>85</v>
      </c>
      <c r="AY296" s="263" t="s">
        <v>193</v>
      </c>
    </row>
    <row r="297" s="16" customFormat="1">
      <c r="A297" s="16"/>
      <c r="B297" s="275"/>
      <c r="C297" s="276"/>
      <c r="D297" s="244" t="s">
        <v>201</v>
      </c>
      <c r="E297" s="277" t="s">
        <v>1</v>
      </c>
      <c r="F297" s="278" t="s">
        <v>353</v>
      </c>
      <c r="G297" s="276"/>
      <c r="H297" s="279">
        <v>942.37599999999998</v>
      </c>
      <c r="I297" s="280"/>
      <c r="J297" s="276"/>
      <c r="K297" s="276"/>
      <c r="L297" s="281"/>
      <c r="M297" s="282"/>
      <c r="N297" s="283"/>
      <c r="O297" s="283"/>
      <c r="P297" s="283"/>
      <c r="Q297" s="283"/>
      <c r="R297" s="283"/>
      <c r="S297" s="283"/>
      <c r="T297" s="284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T297" s="285" t="s">
        <v>201</v>
      </c>
      <c r="AU297" s="285" t="s">
        <v>94</v>
      </c>
      <c r="AV297" s="16" t="s">
        <v>211</v>
      </c>
      <c r="AW297" s="16" t="s">
        <v>40</v>
      </c>
      <c r="AX297" s="16" t="s">
        <v>85</v>
      </c>
      <c r="AY297" s="285" t="s">
        <v>193</v>
      </c>
    </row>
    <row r="298" s="14" customFormat="1">
      <c r="A298" s="14"/>
      <c r="B298" s="253"/>
      <c r="C298" s="254"/>
      <c r="D298" s="244" t="s">
        <v>201</v>
      </c>
      <c r="E298" s="255" t="s">
        <v>1</v>
      </c>
      <c r="F298" s="256" t="s">
        <v>414</v>
      </c>
      <c r="G298" s="254"/>
      <c r="H298" s="257">
        <v>118.422</v>
      </c>
      <c r="I298" s="258"/>
      <c r="J298" s="254"/>
      <c r="K298" s="254"/>
      <c r="L298" s="259"/>
      <c r="M298" s="260"/>
      <c r="N298" s="261"/>
      <c r="O298" s="261"/>
      <c r="P298" s="261"/>
      <c r="Q298" s="261"/>
      <c r="R298" s="261"/>
      <c r="S298" s="261"/>
      <c r="T298" s="26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3" t="s">
        <v>201</v>
      </c>
      <c r="AU298" s="263" t="s">
        <v>94</v>
      </c>
      <c r="AV298" s="14" t="s">
        <v>94</v>
      </c>
      <c r="AW298" s="14" t="s">
        <v>40</v>
      </c>
      <c r="AX298" s="14" t="s">
        <v>92</v>
      </c>
      <c r="AY298" s="263" t="s">
        <v>193</v>
      </c>
    </row>
    <row r="299" s="2" customFormat="1" ht="24.15" customHeight="1">
      <c r="A299" s="40"/>
      <c r="B299" s="41"/>
      <c r="C299" s="229" t="s">
        <v>419</v>
      </c>
      <c r="D299" s="229" t="s">
        <v>196</v>
      </c>
      <c r="E299" s="230" t="s">
        <v>420</v>
      </c>
      <c r="F299" s="231" t="s">
        <v>421</v>
      </c>
      <c r="G299" s="232" t="s">
        <v>130</v>
      </c>
      <c r="H299" s="233">
        <v>236.845</v>
      </c>
      <c r="I299" s="234"/>
      <c r="J299" s="235">
        <f>ROUND(I299*H299,2)</f>
        <v>0</v>
      </c>
      <c r="K299" s="231" t="s">
        <v>222</v>
      </c>
      <c r="L299" s="46"/>
      <c r="M299" s="236" t="s">
        <v>1</v>
      </c>
      <c r="N299" s="237" t="s">
        <v>50</v>
      </c>
      <c r="O299" s="93"/>
      <c r="P299" s="238">
        <f>O299*H299</f>
        <v>0</v>
      </c>
      <c r="Q299" s="238">
        <v>0.00098999999999999999</v>
      </c>
      <c r="R299" s="238">
        <f>Q299*H299</f>
        <v>0.23447655000000001</v>
      </c>
      <c r="S299" s="238">
        <v>0</v>
      </c>
      <c r="T299" s="239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40" t="s">
        <v>199</v>
      </c>
      <c r="AT299" s="240" t="s">
        <v>196</v>
      </c>
      <c r="AU299" s="240" t="s">
        <v>94</v>
      </c>
      <c r="AY299" s="18" t="s">
        <v>193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8" t="s">
        <v>92</v>
      </c>
      <c r="BK299" s="241">
        <f>ROUND(I299*H299,2)</f>
        <v>0</v>
      </c>
      <c r="BL299" s="18" t="s">
        <v>199</v>
      </c>
      <c r="BM299" s="240" t="s">
        <v>422</v>
      </c>
    </row>
    <row r="300" s="13" customFormat="1">
      <c r="A300" s="13"/>
      <c r="B300" s="242"/>
      <c r="C300" s="243"/>
      <c r="D300" s="244" t="s">
        <v>201</v>
      </c>
      <c r="E300" s="245" t="s">
        <v>1</v>
      </c>
      <c r="F300" s="246" t="s">
        <v>423</v>
      </c>
      <c r="G300" s="243"/>
      <c r="H300" s="245" t="s">
        <v>1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2" t="s">
        <v>201</v>
      </c>
      <c r="AU300" s="252" t="s">
        <v>94</v>
      </c>
      <c r="AV300" s="13" t="s">
        <v>92</v>
      </c>
      <c r="AW300" s="13" t="s">
        <v>40</v>
      </c>
      <c r="AX300" s="13" t="s">
        <v>85</v>
      </c>
      <c r="AY300" s="252" t="s">
        <v>193</v>
      </c>
    </row>
    <row r="301" s="13" customFormat="1">
      <c r="A301" s="13"/>
      <c r="B301" s="242"/>
      <c r="C301" s="243"/>
      <c r="D301" s="244" t="s">
        <v>201</v>
      </c>
      <c r="E301" s="245" t="s">
        <v>1</v>
      </c>
      <c r="F301" s="246" t="s">
        <v>403</v>
      </c>
      <c r="G301" s="243"/>
      <c r="H301" s="245" t="s">
        <v>1</v>
      </c>
      <c r="I301" s="247"/>
      <c r="J301" s="243"/>
      <c r="K301" s="243"/>
      <c r="L301" s="248"/>
      <c r="M301" s="249"/>
      <c r="N301" s="250"/>
      <c r="O301" s="250"/>
      <c r="P301" s="250"/>
      <c r="Q301" s="250"/>
      <c r="R301" s="250"/>
      <c r="S301" s="250"/>
      <c r="T301" s="25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2" t="s">
        <v>201</v>
      </c>
      <c r="AU301" s="252" t="s">
        <v>94</v>
      </c>
      <c r="AV301" s="13" t="s">
        <v>92</v>
      </c>
      <c r="AW301" s="13" t="s">
        <v>40</v>
      </c>
      <c r="AX301" s="13" t="s">
        <v>85</v>
      </c>
      <c r="AY301" s="252" t="s">
        <v>193</v>
      </c>
    </row>
    <row r="302" s="14" customFormat="1">
      <c r="A302" s="14"/>
      <c r="B302" s="253"/>
      <c r="C302" s="254"/>
      <c r="D302" s="244" t="s">
        <v>201</v>
      </c>
      <c r="E302" s="255" t="s">
        <v>1</v>
      </c>
      <c r="F302" s="256" t="s">
        <v>404</v>
      </c>
      <c r="G302" s="254"/>
      <c r="H302" s="257">
        <v>89.099999999999994</v>
      </c>
      <c r="I302" s="258"/>
      <c r="J302" s="254"/>
      <c r="K302" s="254"/>
      <c r="L302" s="259"/>
      <c r="M302" s="260"/>
      <c r="N302" s="261"/>
      <c r="O302" s="261"/>
      <c r="P302" s="261"/>
      <c r="Q302" s="261"/>
      <c r="R302" s="261"/>
      <c r="S302" s="261"/>
      <c r="T302" s="26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3" t="s">
        <v>201</v>
      </c>
      <c r="AU302" s="263" t="s">
        <v>94</v>
      </c>
      <c r="AV302" s="14" t="s">
        <v>94</v>
      </c>
      <c r="AW302" s="14" t="s">
        <v>40</v>
      </c>
      <c r="AX302" s="14" t="s">
        <v>85</v>
      </c>
      <c r="AY302" s="263" t="s">
        <v>193</v>
      </c>
    </row>
    <row r="303" s="13" customFormat="1">
      <c r="A303" s="13"/>
      <c r="B303" s="242"/>
      <c r="C303" s="243"/>
      <c r="D303" s="244" t="s">
        <v>201</v>
      </c>
      <c r="E303" s="245" t="s">
        <v>1</v>
      </c>
      <c r="F303" s="246" t="s">
        <v>405</v>
      </c>
      <c r="G303" s="243"/>
      <c r="H303" s="245" t="s">
        <v>1</v>
      </c>
      <c r="I303" s="247"/>
      <c r="J303" s="243"/>
      <c r="K303" s="243"/>
      <c r="L303" s="248"/>
      <c r="M303" s="249"/>
      <c r="N303" s="250"/>
      <c r="O303" s="250"/>
      <c r="P303" s="250"/>
      <c r="Q303" s="250"/>
      <c r="R303" s="250"/>
      <c r="S303" s="250"/>
      <c r="T303" s="25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2" t="s">
        <v>201</v>
      </c>
      <c r="AU303" s="252" t="s">
        <v>94</v>
      </c>
      <c r="AV303" s="13" t="s">
        <v>92</v>
      </c>
      <c r="AW303" s="13" t="s">
        <v>40</v>
      </c>
      <c r="AX303" s="13" t="s">
        <v>85</v>
      </c>
      <c r="AY303" s="252" t="s">
        <v>193</v>
      </c>
    </row>
    <row r="304" s="14" customFormat="1">
      <c r="A304" s="14"/>
      <c r="B304" s="253"/>
      <c r="C304" s="254"/>
      <c r="D304" s="244" t="s">
        <v>201</v>
      </c>
      <c r="E304" s="255" t="s">
        <v>1</v>
      </c>
      <c r="F304" s="256" t="s">
        <v>406</v>
      </c>
      <c r="G304" s="254"/>
      <c r="H304" s="257">
        <v>853.27599999999995</v>
      </c>
      <c r="I304" s="258"/>
      <c r="J304" s="254"/>
      <c r="K304" s="254"/>
      <c r="L304" s="259"/>
      <c r="M304" s="260"/>
      <c r="N304" s="261"/>
      <c r="O304" s="261"/>
      <c r="P304" s="261"/>
      <c r="Q304" s="261"/>
      <c r="R304" s="261"/>
      <c r="S304" s="261"/>
      <c r="T304" s="26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3" t="s">
        <v>201</v>
      </c>
      <c r="AU304" s="263" t="s">
        <v>94</v>
      </c>
      <c r="AV304" s="14" t="s">
        <v>94</v>
      </c>
      <c r="AW304" s="14" t="s">
        <v>40</v>
      </c>
      <c r="AX304" s="14" t="s">
        <v>85</v>
      </c>
      <c r="AY304" s="263" t="s">
        <v>193</v>
      </c>
    </row>
    <row r="305" s="16" customFormat="1">
      <c r="A305" s="16"/>
      <c r="B305" s="275"/>
      <c r="C305" s="276"/>
      <c r="D305" s="244" t="s">
        <v>201</v>
      </c>
      <c r="E305" s="277" t="s">
        <v>1</v>
      </c>
      <c r="F305" s="278" t="s">
        <v>353</v>
      </c>
      <c r="G305" s="276"/>
      <c r="H305" s="279">
        <v>942.37599999999998</v>
      </c>
      <c r="I305" s="280"/>
      <c r="J305" s="276"/>
      <c r="K305" s="276"/>
      <c r="L305" s="281"/>
      <c r="M305" s="282"/>
      <c r="N305" s="283"/>
      <c r="O305" s="283"/>
      <c r="P305" s="283"/>
      <c r="Q305" s="283"/>
      <c r="R305" s="283"/>
      <c r="S305" s="283"/>
      <c r="T305" s="284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T305" s="285" t="s">
        <v>201</v>
      </c>
      <c r="AU305" s="285" t="s">
        <v>94</v>
      </c>
      <c r="AV305" s="16" t="s">
        <v>211</v>
      </c>
      <c r="AW305" s="16" t="s">
        <v>40</v>
      </c>
      <c r="AX305" s="16" t="s">
        <v>85</v>
      </c>
      <c r="AY305" s="285" t="s">
        <v>193</v>
      </c>
    </row>
    <row r="306" s="14" customFormat="1">
      <c r="A306" s="14"/>
      <c r="B306" s="253"/>
      <c r="C306" s="254"/>
      <c r="D306" s="244" t="s">
        <v>201</v>
      </c>
      <c r="E306" s="255" t="s">
        <v>1</v>
      </c>
      <c r="F306" s="256" t="s">
        <v>424</v>
      </c>
      <c r="G306" s="254"/>
      <c r="H306" s="257">
        <v>236.845</v>
      </c>
      <c r="I306" s="258"/>
      <c r="J306" s="254"/>
      <c r="K306" s="254"/>
      <c r="L306" s="259"/>
      <c r="M306" s="260"/>
      <c r="N306" s="261"/>
      <c r="O306" s="261"/>
      <c r="P306" s="261"/>
      <c r="Q306" s="261"/>
      <c r="R306" s="261"/>
      <c r="S306" s="261"/>
      <c r="T306" s="26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3" t="s">
        <v>201</v>
      </c>
      <c r="AU306" s="263" t="s">
        <v>94</v>
      </c>
      <c r="AV306" s="14" t="s">
        <v>94</v>
      </c>
      <c r="AW306" s="14" t="s">
        <v>40</v>
      </c>
      <c r="AX306" s="14" t="s">
        <v>92</v>
      </c>
      <c r="AY306" s="263" t="s">
        <v>193</v>
      </c>
    </row>
    <row r="307" s="2" customFormat="1" ht="24.15" customHeight="1">
      <c r="A307" s="40"/>
      <c r="B307" s="41"/>
      <c r="C307" s="229" t="s">
        <v>425</v>
      </c>
      <c r="D307" s="229" t="s">
        <v>196</v>
      </c>
      <c r="E307" s="230" t="s">
        <v>426</v>
      </c>
      <c r="F307" s="231" t="s">
        <v>427</v>
      </c>
      <c r="G307" s="232" t="s">
        <v>160</v>
      </c>
      <c r="H307" s="233">
        <v>8.4000000000000004</v>
      </c>
      <c r="I307" s="234"/>
      <c r="J307" s="235">
        <f>ROUND(I307*H307,2)</f>
        <v>0</v>
      </c>
      <c r="K307" s="231" t="s">
        <v>222</v>
      </c>
      <c r="L307" s="46"/>
      <c r="M307" s="236" t="s">
        <v>1</v>
      </c>
      <c r="N307" s="237" t="s">
        <v>50</v>
      </c>
      <c r="O307" s="93"/>
      <c r="P307" s="238">
        <f>O307*H307</f>
        <v>0</v>
      </c>
      <c r="Q307" s="238">
        <v>0</v>
      </c>
      <c r="R307" s="238">
        <f>Q307*H307</f>
        <v>0</v>
      </c>
      <c r="S307" s="238">
        <v>0</v>
      </c>
      <c r="T307" s="239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40" t="s">
        <v>199</v>
      </c>
      <c r="AT307" s="240" t="s">
        <v>196</v>
      </c>
      <c r="AU307" s="240" t="s">
        <v>94</v>
      </c>
      <c r="AY307" s="18" t="s">
        <v>193</v>
      </c>
      <c r="BE307" s="241">
        <f>IF(N307="základní",J307,0)</f>
        <v>0</v>
      </c>
      <c r="BF307" s="241">
        <f>IF(N307="snížená",J307,0)</f>
        <v>0</v>
      </c>
      <c r="BG307" s="241">
        <f>IF(N307="zákl. přenesená",J307,0)</f>
        <v>0</v>
      </c>
      <c r="BH307" s="241">
        <f>IF(N307="sníž. přenesená",J307,0)</f>
        <v>0</v>
      </c>
      <c r="BI307" s="241">
        <f>IF(N307="nulová",J307,0)</f>
        <v>0</v>
      </c>
      <c r="BJ307" s="18" t="s">
        <v>92</v>
      </c>
      <c r="BK307" s="241">
        <f>ROUND(I307*H307,2)</f>
        <v>0</v>
      </c>
      <c r="BL307" s="18" t="s">
        <v>199</v>
      </c>
      <c r="BM307" s="240" t="s">
        <v>428</v>
      </c>
    </row>
    <row r="308" s="13" customFormat="1">
      <c r="A308" s="13"/>
      <c r="B308" s="242"/>
      <c r="C308" s="243"/>
      <c r="D308" s="244" t="s">
        <v>201</v>
      </c>
      <c r="E308" s="245" t="s">
        <v>1</v>
      </c>
      <c r="F308" s="246" t="s">
        <v>429</v>
      </c>
      <c r="G308" s="243"/>
      <c r="H308" s="245" t="s">
        <v>1</v>
      </c>
      <c r="I308" s="247"/>
      <c r="J308" s="243"/>
      <c r="K308" s="243"/>
      <c r="L308" s="248"/>
      <c r="M308" s="249"/>
      <c r="N308" s="250"/>
      <c r="O308" s="250"/>
      <c r="P308" s="250"/>
      <c r="Q308" s="250"/>
      <c r="R308" s="250"/>
      <c r="S308" s="250"/>
      <c r="T308" s="25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2" t="s">
        <v>201</v>
      </c>
      <c r="AU308" s="252" t="s">
        <v>94</v>
      </c>
      <c r="AV308" s="13" t="s">
        <v>92</v>
      </c>
      <c r="AW308" s="13" t="s">
        <v>40</v>
      </c>
      <c r="AX308" s="13" t="s">
        <v>85</v>
      </c>
      <c r="AY308" s="252" t="s">
        <v>193</v>
      </c>
    </row>
    <row r="309" s="14" customFormat="1">
      <c r="A309" s="14"/>
      <c r="B309" s="253"/>
      <c r="C309" s="254"/>
      <c r="D309" s="244" t="s">
        <v>201</v>
      </c>
      <c r="E309" s="255" t="s">
        <v>158</v>
      </c>
      <c r="F309" s="256" t="s">
        <v>430</v>
      </c>
      <c r="G309" s="254"/>
      <c r="H309" s="257">
        <v>8.4000000000000004</v>
      </c>
      <c r="I309" s="258"/>
      <c r="J309" s="254"/>
      <c r="K309" s="254"/>
      <c r="L309" s="259"/>
      <c r="M309" s="260"/>
      <c r="N309" s="261"/>
      <c r="O309" s="261"/>
      <c r="P309" s="261"/>
      <c r="Q309" s="261"/>
      <c r="R309" s="261"/>
      <c r="S309" s="261"/>
      <c r="T309" s="26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3" t="s">
        <v>201</v>
      </c>
      <c r="AU309" s="263" t="s">
        <v>94</v>
      </c>
      <c r="AV309" s="14" t="s">
        <v>94</v>
      </c>
      <c r="AW309" s="14" t="s">
        <v>40</v>
      </c>
      <c r="AX309" s="14" t="s">
        <v>92</v>
      </c>
      <c r="AY309" s="263" t="s">
        <v>193</v>
      </c>
    </row>
    <row r="310" s="2" customFormat="1" ht="24.15" customHeight="1">
      <c r="A310" s="40"/>
      <c r="B310" s="41"/>
      <c r="C310" s="229" t="s">
        <v>431</v>
      </c>
      <c r="D310" s="229" t="s">
        <v>196</v>
      </c>
      <c r="E310" s="230" t="s">
        <v>432</v>
      </c>
      <c r="F310" s="231" t="s">
        <v>433</v>
      </c>
      <c r="G310" s="232" t="s">
        <v>160</v>
      </c>
      <c r="H310" s="233">
        <v>8.4000000000000004</v>
      </c>
      <c r="I310" s="234"/>
      <c r="J310" s="235">
        <f>ROUND(I310*H310,2)</f>
        <v>0</v>
      </c>
      <c r="K310" s="231" t="s">
        <v>222</v>
      </c>
      <c r="L310" s="46"/>
      <c r="M310" s="236" t="s">
        <v>1</v>
      </c>
      <c r="N310" s="237" t="s">
        <v>50</v>
      </c>
      <c r="O310" s="93"/>
      <c r="P310" s="238">
        <f>O310*H310</f>
        <v>0</v>
      </c>
      <c r="Q310" s="238">
        <v>0</v>
      </c>
      <c r="R310" s="238">
        <f>Q310*H310</f>
        <v>0</v>
      </c>
      <c r="S310" s="238">
        <v>0</v>
      </c>
      <c r="T310" s="239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40" t="s">
        <v>199</v>
      </c>
      <c r="AT310" s="240" t="s">
        <v>196</v>
      </c>
      <c r="AU310" s="240" t="s">
        <v>94</v>
      </c>
      <c r="AY310" s="18" t="s">
        <v>193</v>
      </c>
      <c r="BE310" s="241">
        <f>IF(N310="základní",J310,0)</f>
        <v>0</v>
      </c>
      <c r="BF310" s="241">
        <f>IF(N310="snížená",J310,0)</f>
        <v>0</v>
      </c>
      <c r="BG310" s="241">
        <f>IF(N310="zákl. přenesená",J310,0)</f>
        <v>0</v>
      </c>
      <c r="BH310" s="241">
        <f>IF(N310="sníž. přenesená",J310,0)</f>
        <v>0</v>
      </c>
      <c r="BI310" s="241">
        <f>IF(N310="nulová",J310,0)</f>
        <v>0</v>
      </c>
      <c r="BJ310" s="18" t="s">
        <v>92</v>
      </c>
      <c r="BK310" s="241">
        <f>ROUND(I310*H310,2)</f>
        <v>0</v>
      </c>
      <c r="BL310" s="18" t="s">
        <v>199</v>
      </c>
      <c r="BM310" s="240" t="s">
        <v>434</v>
      </c>
    </row>
    <row r="311" s="14" customFormat="1">
      <c r="A311" s="14"/>
      <c r="B311" s="253"/>
      <c r="C311" s="254"/>
      <c r="D311" s="244" t="s">
        <v>201</v>
      </c>
      <c r="E311" s="255" t="s">
        <v>1</v>
      </c>
      <c r="F311" s="256" t="s">
        <v>158</v>
      </c>
      <c r="G311" s="254"/>
      <c r="H311" s="257">
        <v>8.4000000000000004</v>
      </c>
      <c r="I311" s="258"/>
      <c r="J311" s="254"/>
      <c r="K311" s="254"/>
      <c r="L311" s="259"/>
      <c r="M311" s="260"/>
      <c r="N311" s="261"/>
      <c r="O311" s="261"/>
      <c r="P311" s="261"/>
      <c r="Q311" s="261"/>
      <c r="R311" s="261"/>
      <c r="S311" s="261"/>
      <c r="T311" s="26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3" t="s">
        <v>201</v>
      </c>
      <c r="AU311" s="263" t="s">
        <v>94</v>
      </c>
      <c r="AV311" s="14" t="s">
        <v>94</v>
      </c>
      <c r="AW311" s="14" t="s">
        <v>40</v>
      </c>
      <c r="AX311" s="14" t="s">
        <v>92</v>
      </c>
      <c r="AY311" s="263" t="s">
        <v>193</v>
      </c>
    </row>
    <row r="312" s="2" customFormat="1" ht="33" customHeight="1">
      <c r="A312" s="40"/>
      <c r="B312" s="41"/>
      <c r="C312" s="229" t="s">
        <v>435</v>
      </c>
      <c r="D312" s="229" t="s">
        <v>196</v>
      </c>
      <c r="E312" s="230" t="s">
        <v>436</v>
      </c>
      <c r="F312" s="231" t="s">
        <v>437</v>
      </c>
      <c r="G312" s="232" t="s">
        <v>160</v>
      </c>
      <c r="H312" s="233">
        <v>8.4000000000000004</v>
      </c>
      <c r="I312" s="234"/>
      <c r="J312" s="235">
        <f>ROUND(I312*H312,2)</f>
        <v>0</v>
      </c>
      <c r="K312" s="231" t="s">
        <v>1</v>
      </c>
      <c r="L312" s="46"/>
      <c r="M312" s="236" t="s">
        <v>1</v>
      </c>
      <c r="N312" s="237" t="s">
        <v>50</v>
      </c>
      <c r="O312" s="93"/>
      <c r="P312" s="238">
        <f>O312*H312</f>
        <v>0</v>
      </c>
      <c r="Q312" s="238">
        <v>0.0063899999999999998</v>
      </c>
      <c r="R312" s="238">
        <f>Q312*H312</f>
        <v>0.053676000000000001</v>
      </c>
      <c r="S312" s="238">
        <v>0</v>
      </c>
      <c r="T312" s="239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40" t="s">
        <v>199</v>
      </c>
      <c r="AT312" s="240" t="s">
        <v>196</v>
      </c>
      <c r="AU312" s="240" t="s">
        <v>94</v>
      </c>
      <c r="AY312" s="18" t="s">
        <v>193</v>
      </c>
      <c r="BE312" s="241">
        <f>IF(N312="základní",J312,0)</f>
        <v>0</v>
      </c>
      <c r="BF312" s="241">
        <f>IF(N312="snížená",J312,0)</f>
        <v>0</v>
      </c>
      <c r="BG312" s="241">
        <f>IF(N312="zákl. přenesená",J312,0)</f>
        <v>0</v>
      </c>
      <c r="BH312" s="241">
        <f>IF(N312="sníž. přenesená",J312,0)</f>
        <v>0</v>
      </c>
      <c r="BI312" s="241">
        <f>IF(N312="nulová",J312,0)</f>
        <v>0</v>
      </c>
      <c r="BJ312" s="18" t="s">
        <v>92</v>
      </c>
      <c r="BK312" s="241">
        <f>ROUND(I312*H312,2)</f>
        <v>0</v>
      </c>
      <c r="BL312" s="18" t="s">
        <v>199</v>
      </c>
      <c r="BM312" s="240" t="s">
        <v>438</v>
      </c>
    </row>
    <row r="313" s="13" customFormat="1">
      <c r="A313" s="13"/>
      <c r="B313" s="242"/>
      <c r="C313" s="243"/>
      <c r="D313" s="244" t="s">
        <v>201</v>
      </c>
      <c r="E313" s="245" t="s">
        <v>1</v>
      </c>
      <c r="F313" s="246" t="s">
        <v>439</v>
      </c>
      <c r="G313" s="243"/>
      <c r="H313" s="245" t="s">
        <v>1</v>
      </c>
      <c r="I313" s="247"/>
      <c r="J313" s="243"/>
      <c r="K313" s="243"/>
      <c r="L313" s="248"/>
      <c r="M313" s="249"/>
      <c r="N313" s="250"/>
      <c r="O313" s="250"/>
      <c r="P313" s="250"/>
      <c r="Q313" s="250"/>
      <c r="R313" s="250"/>
      <c r="S313" s="250"/>
      <c r="T313" s="25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2" t="s">
        <v>201</v>
      </c>
      <c r="AU313" s="252" t="s">
        <v>94</v>
      </c>
      <c r="AV313" s="13" t="s">
        <v>92</v>
      </c>
      <c r="AW313" s="13" t="s">
        <v>40</v>
      </c>
      <c r="AX313" s="13" t="s">
        <v>85</v>
      </c>
      <c r="AY313" s="252" t="s">
        <v>193</v>
      </c>
    </row>
    <row r="314" s="14" customFormat="1">
      <c r="A314" s="14"/>
      <c r="B314" s="253"/>
      <c r="C314" s="254"/>
      <c r="D314" s="244" t="s">
        <v>201</v>
      </c>
      <c r="E314" s="255" t="s">
        <v>1</v>
      </c>
      <c r="F314" s="256" t="s">
        <v>158</v>
      </c>
      <c r="G314" s="254"/>
      <c r="H314" s="257">
        <v>8.4000000000000004</v>
      </c>
      <c r="I314" s="258"/>
      <c r="J314" s="254"/>
      <c r="K314" s="254"/>
      <c r="L314" s="259"/>
      <c r="M314" s="260"/>
      <c r="N314" s="261"/>
      <c r="O314" s="261"/>
      <c r="P314" s="261"/>
      <c r="Q314" s="261"/>
      <c r="R314" s="261"/>
      <c r="S314" s="261"/>
      <c r="T314" s="26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3" t="s">
        <v>201</v>
      </c>
      <c r="AU314" s="263" t="s">
        <v>94</v>
      </c>
      <c r="AV314" s="14" t="s">
        <v>94</v>
      </c>
      <c r="AW314" s="14" t="s">
        <v>40</v>
      </c>
      <c r="AX314" s="14" t="s">
        <v>92</v>
      </c>
      <c r="AY314" s="263" t="s">
        <v>193</v>
      </c>
    </row>
    <row r="315" s="2" customFormat="1" ht="24.15" customHeight="1">
      <c r="A315" s="40"/>
      <c r="B315" s="41"/>
      <c r="C315" s="229" t="s">
        <v>440</v>
      </c>
      <c r="D315" s="229" t="s">
        <v>196</v>
      </c>
      <c r="E315" s="230" t="s">
        <v>441</v>
      </c>
      <c r="F315" s="231" t="s">
        <v>442</v>
      </c>
      <c r="G315" s="232" t="s">
        <v>160</v>
      </c>
      <c r="H315" s="233">
        <v>14.4</v>
      </c>
      <c r="I315" s="234"/>
      <c r="J315" s="235">
        <f>ROUND(I315*H315,2)</f>
        <v>0</v>
      </c>
      <c r="K315" s="231" t="s">
        <v>222</v>
      </c>
      <c r="L315" s="46"/>
      <c r="M315" s="236" t="s">
        <v>1</v>
      </c>
      <c r="N315" s="237" t="s">
        <v>50</v>
      </c>
      <c r="O315" s="93"/>
      <c r="P315" s="238">
        <f>O315*H315</f>
        <v>0</v>
      </c>
      <c r="Q315" s="238">
        <v>0</v>
      </c>
      <c r="R315" s="238">
        <f>Q315*H315</f>
        <v>0</v>
      </c>
      <c r="S315" s="238">
        <v>0</v>
      </c>
      <c r="T315" s="239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40" t="s">
        <v>199</v>
      </c>
      <c r="AT315" s="240" t="s">
        <v>196</v>
      </c>
      <c r="AU315" s="240" t="s">
        <v>94</v>
      </c>
      <c r="AY315" s="18" t="s">
        <v>193</v>
      </c>
      <c r="BE315" s="241">
        <f>IF(N315="základní",J315,0)</f>
        <v>0</v>
      </c>
      <c r="BF315" s="241">
        <f>IF(N315="snížená",J315,0)</f>
        <v>0</v>
      </c>
      <c r="BG315" s="241">
        <f>IF(N315="zákl. přenesená",J315,0)</f>
        <v>0</v>
      </c>
      <c r="BH315" s="241">
        <f>IF(N315="sníž. přenesená",J315,0)</f>
        <v>0</v>
      </c>
      <c r="BI315" s="241">
        <f>IF(N315="nulová",J315,0)</f>
        <v>0</v>
      </c>
      <c r="BJ315" s="18" t="s">
        <v>92</v>
      </c>
      <c r="BK315" s="241">
        <f>ROUND(I315*H315,2)</f>
        <v>0</v>
      </c>
      <c r="BL315" s="18" t="s">
        <v>199</v>
      </c>
      <c r="BM315" s="240" t="s">
        <v>443</v>
      </c>
    </row>
    <row r="316" s="13" customFormat="1">
      <c r="A316" s="13"/>
      <c r="B316" s="242"/>
      <c r="C316" s="243"/>
      <c r="D316" s="244" t="s">
        <v>201</v>
      </c>
      <c r="E316" s="245" t="s">
        <v>1</v>
      </c>
      <c r="F316" s="246" t="s">
        <v>429</v>
      </c>
      <c r="G316" s="243"/>
      <c r="H316" s="245" t="s">
        <v>1</v>
      </c>
      <c r="I316" s="247"/>
      <c r="J316" s="243"/>
      <c r="K316" s="243"/>
      <c r="L316" s="248"/>
      <c r="M316" s="249"/>
      <c r="N316" s="250"/>
      <c r="O316" s="250"/>
      <c r="P316" s="250"/>
      <c r="Q316" s="250"/>
      <c r="R316" s="250"/>
      <c r="S316" s="250"/>
      <c r="T316" s="25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2" t="s">
        <v>201</v>
      </c>
      <c r="AU316" s="252" t="s">
        <v>94</v>
      </c>
      <c r="AV316" s="13" t="s">
        <v>92</v>
      </c>
      <c r="AW316" s="13" t="s">
        <v>40</v>
      </c>
      <c r="AX316" s="13" t="s">
        <v>85</v>
      </c>
      <c r="AY316" s="252" t="s">
        <v>193</v>
      </c>
    </row>
    <row r="317" s="14" customFormat="1">
      <c r="A317" s="14"/>
      <c r="B317" s="253"/>
      <c r="C317" s="254"/>
      <c r="D317" s="244" t="s">
        <v>201</v>
      </c>
      <c r="E317" s="255" t="s">
        <v>1</v>
      </c>
      <c r="F317" s="256" t="s">
        <v>444</v>
      </c>
      <c r="G317" s="254"/>
      <c r="H317" s="257">
        <v>14.4</v>
      </c>
      <c r="I317" s="258"/>
      <c r="J317" s="254"/>
      <c r="K317" s="254"/>
      <c r="L317" s="259"/>
      <c r="M317" s="260"/>
      <c r="N317" s="261"/>
      <c r="O317" s="261"/>
      <c r="P317" s="261"/>
      <c r="Q317" s="261"/>
      <c r="R317" s="261"/>
      <c r="S317" s="261"/>
      <c r="T317" s="26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3" t="s">
        <v>201</v>
      </c>
      <c r="AU317" s="263" t="s">
        <v>94</v>
      </c>
      <c r="AV317" s="14" t="s">
        <v>94</v>
      </c>
      <c r="AW317" s="14" t="s">
        <v>40</v>
      </c>
      <c r="AX317" s="14" t="s">
        <v>92</v>
      </c>
      <c r="AY317" s="263" t="s">
        <v>193</v>
      </c>
    </row>
    <row r="318" s="2" customFormat="1" ht="24.15" customHeight="1">
      <c r="A318" s="40"/>
      <c r="B318" s="41"/>
      <c r="C318" s="229" t="s">
        <v>445</v>
      </c>
      <c r="D318" s="229" t="s">
        <v>196</v>
      </c>
      <c r="E318" s="230" t="s">
        <v>446</v>
      </c>
      <c r="F318" s="231" t="s">
        <v>447</v>
      </c>
      <c r="G318" s="232" t="s">
        <v>130</v>
      </c>
      <c r="H318" s="233">
        <v>490.05500000000001</v>
      </c>
      <c r="I318" s="234"/>
      <c r="J318" s="235">
        <f>ROUND(I318*H318,2)</f>
        <v>0</v>
      </c>
      <c r="K318" s="231" t="s">
        <v>222</v>
      </c>
      <c r="L318" s="46"/>
      <c r="M318" s="236" t="s">
        <v>1</v>
      </c>
      <c r="N318" s="237" t="s">
        <v>50</v>
      </c>
      <c r="O318" s="93"/>
      <c r="P318" s="238">
        <f>O318*H318</f>
        <v>0</v>
      </c>
      <c r="Q318" s="238">
        <v>0</v>
      </c>
      <c r="R318" s="238">
        <f>Q318*H318</f>
        <v>0</v>
      </c>
      <c r="S318" s="238">
        <v>0</v>
      </c>
      <c r="T318" s="239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40" t="s">
        <v>199</v>
      </c>
      <c r="AT318" s="240" t="s">
        <v>196</v>
      </c>
      <c r="AU318" s="240" t="s">
        <v>94</v>
      </c>
      <c r="AY318" s="18" t="s">
        <v>193</v>
      </c>
      <c r="BE318" s="241">
        <f>IF(N318="základní",J318,0)</f>
        <v>0</v>
      </c>
      <c r="BF318" s="241">
        <f>IF(N318="snížená",J318,0)</f>
        <v>0</v>
      </c>
      <c r="BG318" s="241">
        <f>IF(N318="zákl. přenesená",J318,0)</f>
        <v>0</v>
      </c>
      <c r="BH318" s="241">
        <f>IF(N318="sníž. přenesená",J318,0)</f>
        <v>0</v>
      </c>
      <c r="BI318" s="241">
        <f>IF(N318="nulová",J318,0)</f>
        <v>0</v>
      </c>
      <c r="BJ318" s="18" t="s">
        <v>92</v>
      </c>
      <c r="BK318" s="241">
        <f>ROUND(I318*H318,2)</f>
        <v>0</v>
      </c>
      <c r="BL318" s="18" t="s">
        <v>199</v>
      </c>
      <c r="BM318" s="240" t="s">
        <v>448</v>
      </c>
    </row>
    <row r="319" s="14" customFormat="1">
      <c r="A319" s="14"/>
      <c r="B319" s="253"/>
      <c r="C319" s="254"/>
      <c r="D319" s="244" t="s">
        <v>201</v>
      </c>
      <c r="E319" s="255" t="s">
        <v>1</v>
      </c>
      <c r="F319" s="256" t="s">
        <v>139</v>
      </c>
      <c r="G319" s="254"/>
      <c r="H319" s="257">
        <v>21.855</v>
      </c>
      <c r="I319" s="258"/>
      <c r="J319" s="254"/>
      <c r="K319" s="254"/>
      <c r="L319" s="259"/>
      <c r="M319" s="260"/>
      <c r="N319" s="261"/>
      <c r="O319" s="261"/>
      <c r="P319" s="261"/>
      <c r="Q319" s="261"/>
      <c r="R319" s="261"/>
      <c r="S319" s="261"/>
      <c r="T319" s="26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3" t="s">
        <v>201</v>
      </c>
      <c r="AU319" s="263" t="s">
        <v>94</v>
      </c>
      <c r="AV319" s="14" t="s">
        <v>94</v>
      </c>
      <c r="AW319" s="14" t="s">
        <v>40</v>
      </c>
      <c r="AX319" s="14" t="s">
        <v>85</v>
      </c>
      <c r="AY319" s="263" t="s">
        <v>193</v>
      </c>
    </row>
    <row r="320" s="14" customFormat="1">
      <c r="A320" s="14"/>
      <c r="B320" s="253"/>
      <c r="C320" s="254"/>
      <c r="D320" s="244" t="s">
        <v>201</v>
      </c>
      <c r="E320" s="255" t="s">
        <v>1</v>
      </c>
      <c r="F320" s="256" t="s">
        <v>133</v>
      </c>
      <c r="G320" s="254"/>
      <c r="H320" s="257">
        <v>468.19999999999999</v>
      </c>
      <c r="I320" s="258"/>
      <c r="J320" s="254"/>
      <c r="K320" s="254"/>
      <c r="L320" s="259"/>
      <c r="M320" s="260"/>
      <c r="N320" s="261"/>
      <c r="O320" s="261"/>
      <c r="P320" s="261"/>
      <c r="Q320" s="261"/>
      <c r="R320" s="261"/>
      <c r="S320" s="261"/>
      <c r="T320" s="26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3" t="s">
        <v>201</v>
      </c>
      <c r="AU320" s="263" t="s">
        <v>94</v>
      </c>
      <c r="AV320" s="14" t="s">
        <v>94</v>
      </c>
      <c r="AW320" s="14" t="s">
        <v>40</v>
      </c>
      <c r="AX320" s="14" t="s">
        <v>85</v>
      </c>
      <c r="AY320" s="263" t="s">
        <v>193</v>
      </c>
    </row>
    <row r="321" s="15" customFormat="1">
      <c r="A321" s="15"/>
      <c r="B321" s="264"/>
      <c r="C321" s="265"/>
      <c r="D321" s="244" t="s">
        <v>201</v>
      </c>
      <c r="E321" s="266" t="s">
        <v>1</v>
      </c>
      <c r="F321" s="267" t="s">
        <v>252</v>
      </c>
      <c r="G321" s="265"/>
      <c r="H321" s="268">
        <v>490.05500000000001</v>
      </c>
      <c r="I321" s="269"/>
      <c r="J321" s="265"/>
      <c r="K321" s="265"/>
      <c r="L321" s="270"/>
      <c r="M321" s="271"/>
      <c r="N321" s="272"/>
      <c r="O321" s="272"/>
      <c r="P321" s="272"/>
      <c r="Q321" s="272"/>
      <c r="R321" s="272"/>
      <c r="S321" s="272"/>
      <c r="T321" s="273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4" t="s">
        <v>201</v>
      </c>
      <c r="AU321" s="274" t="s">
        <v>94</v>
      </c>
      <c r="AV321" s="15" t="s">
        <v>199</v>
      </c>
      <c r="AW321" s="15" t="s">
        <v>40</v>
      </c>
      <c r="AX321" s="15" t="s">
        <v>92</v>
      </c>
      <c r="AY321" s="274" t="s">
        <v>193</v>
      </c>
    </row>
    <row r="322" s="2" customFormat="1" ht="24.15" customHeight="1">
      <c r="A322" s="40"/>
      <c r="B322" s="41"/>
      <c r="C322" s="229" t="s">
        <v>449</v>
      </c>
      <c r="D322" s="229" t="s">
        <v>196</v>
      </c>
      <c r="E322" s="230" t="s">
        <v>450</v>
      </c>
      <c r="F322" s="231" t="s">
        <v>451</v>
      </c>
      <c r="G322" s="232" t="s">
        <v>130</v>
      </c>
      <c r="H322" s="233">
        <v>363.221</v>
      </c>
      <c r="I322" s="234"/>
      <c r="J322" s="235">
        <f>ROUND(I322*H322,2)</f>
        <v>0</v>
      </c>
      <c r="K322" s="231" t="s">
        <v>222</v>
      </c>
      <c r="L322" s="46"/>
      <c r="M322" s="236" t="s">
        <v>1</v>
      </c>
      <c r="N322" s="237" t="s">
        <v>50</v>
      </c>
      <c r="O322" s="93"/>
      <c r="P322" s="238">
        <f>O322*H322</f>
        <v>0</v>
      </c>
      <c r="Q322" s="238">
        <v>0</v>
      </c>
      <c r="R322" s="238">
        <f>Q322*H322</f>
        <v>0</v>
      </c>
      <c r="S322" s="238">
        <v>0</v>
      </c>
      <c r="T322" s="239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40" t="s">
        <v>199</v>
      </c>
      <c r="AT322" s="240" t="s">
        <v>196</v>
      </c>
      <c r="AU322" s="240" t="s">
        <v>94</v>
      </c>
      <c r="AY322" s="18" t="s">
        <v>193</v>
      </c>
      <c r="BE322" s="241">
        <f>IF(N322="základní",J322,0)</f>
        <v>0</v>
      </c>
      <c r="BF322" s="241">
        <f>IF(N322="snížená",J322,0)</f>
        <v>0</v>
      </c>
      <c r="BG322" s="241">
        <f>IF(N322="zákl. přenesená",J322,0)</f>
        <v>0</v>
      </c>
      <c r="BH322" s="241">
        <f>IF(N322="sníž. přenesená",J322,0)</f>
        <v>0</v>
      </c>
      <c r="BI322" s="241">
        <f>IF(N322="nulová",J322,0)</f>
        <v>0</v>
      </c>
      <c r="BJ322" s="18" t="s">
        <v>92</v>
      </c>
      <c r="BK322" s="241">
        <f>ROUND(I322*H322,2)</f>
        <v>0</v>
      </c>
      <c r="BL322" s="18" t="s">
        <v>199</v>
      </c>
      <c r="BM322" s="240" t="s">
        <v>452</v>
      </c>
    </row>
    <row r="323" s="14" customFormat="1">
      <c r="A323" s="14"/>
      <c r="B323" s="253"/>
      <c r="C323" s="254"/>
      <c r="D323" s="244" t="s">
        <v>201</v>
      </c>
      <c r="E323" s="255" t="s">
        <v>1</v>
      </c>
      <c r="F323" s="256" t="s">
        <v>128</v>
      </c>
      <c r="G323" s="254"/>
      <c r="H323" s="257">
        <v>349.00999999999999</v>
      </c>
      <c r="I323" s="258"/>
      <c r="J323" s="254"/>
      <c r="K323" s="254"/>
      <c r="L323" s="259"/>
      <c r="M323" s="260"/>
      <c r="N323" s="261"/>
      <c r="O323" s="261"/>
      <c r="P323" s="261"/>
      <c r="Q323" s="261"/>
      <c r="R323" s="261"/>
      <c r="S323" s="261"/>
      <c r="T323" s="26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3" t="s">
        <v>201</v>
      </c>
      <c r="AU323" s="263" t="s">
        <v>94</v>
      </c>
      <c r="AV323" s="14" t="s">
        <v>94</v>
      </c>
      <c r="AW323" s="14" t="s">
        <v>40</v>
      </c>
      <c r="AX323" s="14" t="s">
        <v>85</v>
      </c>
      <c r="AY323" s="263" t="s">
        <v>193</v>
      </c>
    </row>
    <row r="324" s="14" customFormat="1">
      <c r="A324" s="14"/>
      <c r="B324" s="253"/>
      <c r="C324" s="254"/>
      <c r="D324" s="244" t="s">
        <v>201</v>
      </c>
      <c r="E324" s="255" t="s">
        <v>1</v>
      </c>
      <c r="F324" s="256" t="s">
        <v>136</v>
      </c>
      <c r="G324" s="254"/>
      <c r="H324" s="257">
        <v>14.211</v>
      </c>
      <c r="I324" s="258"/>
      <c r="J324" s="254"/>
      <c r="K324" s="254"/>
      <c r="L324" s="259"/>
      <c r="M324" s="260"/>
      <c r="N324" s="261"/>
      <c r="O324" s="261"/>
      <c r="P324" s="261"/>
      <c r="Q324" s="261"/>
      <c r="R324" s="261"/>
      <c r="S324" s="261"/>
      <c r="T324" s="26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3" t="s">
        <v>201</v>
      </c>
      <c r="AU324" s="263" t="s">
        <v>94</v>
      </c>
      <c r="AV324" s="14" t="s">
        <v>94</v>
      </c>
      <c r="AW324" s="14" t="s">
        <v>40</v>
      </c>
      <c r="AX324" s="14" t="s">
        <v>85</v>
      </c>
      <c r="AY324" s="263" t="s">
        <v>193</v>
      </c>
    </row>
    <row r="325" s="15" customFormat="1">
      <c r="A325" s="15"/>
      <c r="B325" s="264"/>
      <c r="C325" s="265"/>
      <c r="D325" s="244" t="s">
        <v>201</v>
      </c>
      <c r="E325" s="266" t="s">
        <v>1</v>
      </c>
      <c r="F325" s="267" t="s">
        <v>252</v>
      </c>
      <c r="G325" s="265"/>
      <c r="H325" s="268">
        <v>363.221</v>
      </c>
      <c r="I325" s="269"/>
      <c r="J325" s="265"/>
      <c r="K325" s="265"/>
      <c r="L325" s="270"/>
      <c r="M325" s="271"/>
      <c r="N325" s="272"/>
      <c r="O325" s="272"/>
      <c r="P325" s="272"/>
      <c r="Q325" s="272"/>
      <c r="R325" s="272"/>
      <c r="S325" s="272"/>
      <c r="T325" s="273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74" t="s">
        <v>201</v>
      </c>
      <c r="AU325" s="274" t="s">
        <v>94</v>
      </c>
      <c r="AV325" s="15" t="s">
        <v>199</v>
      </c>
      <c r="AW325" s="15" t="s">
        <v>40</v>
      </c>
      <c r="AX325" s="15" t="s">
        <v>92</v>
      </c>
      <c r="AY325" s="274" t="s">
        <v>193</v>
      </c>
    </row>
    <row r="326" s="2" customFormat="1" ht="16.5" customHeight="1">
      <c r="A326" s="40"/>
      <c r="B326" s="41"/>
      <c r="C326" s="229" t="s">
        <v>453</v>
      </c>
      <c r="D326" s="229" t="s">
        <v>196</v>
      </c>
      <c r="E326" s="230" t="s">
        <v>454</v>
      </c>
      <c r="F326" s="231" t="s">
        <v>455</v>
      </c>
      <c r="G326" s="232" t="s">
        <v>130</v>
      </c>
      <c r="H326" s="233">
        <v>141.356</v>
      </c>
      <c r="I326" s="234"/>
      <c r="J326" s="235">
        <f>ROUND(I326*H326,2)</f>
        <v>0</v>
      </c>
      <c r="K326" s="231" t="s">
        <v>222</v>
      </c>
      <c r="L326" s="46"/>
      <c r="M326" s="236" t="s">
        <v>1</v>
      </c>
      <c r="N326" s="237" t="s">
        <v>50</v>
      </c>
      <c r="O326" s="93"/>
      <c r="P326" s="238">
        <f>O326*H326</f>
        <v>0</v>
      </c>
      <c r="Q326" s="238">
        <v>0.0030000000000000001</v>
      </c>
      <c r="R326" s="238">
        <f>Q326*H326</f>
        <v>0.424068</v>
      </c>
      <c r="S326" s="238">
        <v>0</v>
      </c>
      <c r="T326" s="239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40" t="s">
        <v>199</v>
      </c>
      <c r="AT326" s="240" t="s">
        <v>196</v>
      </c>
      <c r="AU326" s="240" t="s">
        <v>94</v>
      </c>
      <c r="AY326" s="18" t="s">
        <v>193</v>
      </c>
      <c r="BE326" s="241">
        <f>IF(N326="základní",J326,0)</f>
        <v>0</v>
      </c>
      <c r="BF326" s="241">
        <f>IF(N326="snížená",J326,0)</f>
        <v>0</v>
      </c>
      <c r="BG326" s="241">
        <f>IF(N326="zákl. přenesená",J326,0)</f>
        <v>0</v>
      </c>
      <c r="BH326" s="241">
        <f>IF(N326="sníž. přenesená",J326,0)</f>
        <v>0</v>
      </c>
      <c r="BI326" s="241">
        <f>IF(N326="nulová",J326,0)</f>
        <v>0</v>
      </c>
      <c r="BJ326" s="18" t="s">
        <v>92</v>
      </c>
      <c r="BK326" s="241">
        <f>ROUND(I326*H326,2)</f>
        <v>0</v>
      </c>
      <c r="BL326" s="18" t="s">
        <v>199</v>
      </c>
      <c r="BM326" s="240" t="s">
        <v>456</v>
      </c>
    </row>
    <row r="327" s="13" customFormat="1">
      <c r="A327" s="13"/>
      <c r="B327" s="242"/>
      <c r="C327" s="243"/>
      <c r="D327" s="244" t="s">
        <v>201</v>
      </c>
      <c r="E327" s="245" t="s">
        <v>1</v>
      </c>
      <c r="F327" s="246" t="s">
        <v>457</v>
      </c>
      <c r="G327" s="243"/>
      <c r="H327" s="245" t="s">
        <v>1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2" t="s">
        <v>201</v>
      </c>
      <c r="AU327" s="252" t="s">
        <v>94</v>
      </c>
      <c r="AV327" s="13" t="s">
        <v>92</v>
      </c>
      <c r="AW327" s="13" t="s">
        <v>40</v>
      </c>
      <c r="AX327" s="13" t="s">
        <v>85</v>
      </c>
      <c r="AY327" s="252" t="s">
        <v>193</v>
      </c>
    </row>
    <row r="328" s="14" customFormat="1">
      <c r="A328" s="14"/>
      <c r="B328" s="253"/>
      <c r="C328" s="254"/>
      <c r="D328" s="244" t="s">
        <v>201</v>
      </c>
      <c r="E328" s="255" t="s">
        <v>1</v>
      </c>
      <c r="F328" s="256" t="s">
        <v>458</v>
      </c>
      <c r="G328" s="254"/>
      <c r="H328" s="257">
        <v>141.356</v>
      </c>
      <c r="I328" s="258"/>
      <c r="J328" s="254"/>
      <c r="K328" s="254"/>
      <c r="L328" s="259"/>
      <c r="M328" s="260"/>
      <c r="N328" s="261"/>
      <c r="O328" s="261"/>
      <c r="P328" s="261"/>
      <c r="Q328" s="261"/>
      <c r="R328" s="261"/>
      <c r="S328" s="261"/>
      <c r="T328" s="26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3" t="s">
        <v>201</v>
      </c>
      <c r="AU328" s="263" t="s">
        <v>94</v>
      </c>
      <c r="AV328" s="14" t="s">
        <v>94</v>
      </c>
      <c r="AW328" s="14" t="s">
        <v>40</v>
      </c>
      <c r="AX328" s="14" t="s">
        <v>92</v>
      </c>
      <c r="AY328" s="263" t="s">
        <v>193</v>
      </c>
    </row>
    <row r="329" s="2" customFormat="1" ht="24.15" customHeight="1">
      <c r="A329" s="40"/>
      <c r="B329" s="41"/>
      <c r="C329" s="229" t="s">
        <v>459</v>
      </c>
      <c r="D329" s="229" t="s">
        <v>196</v>
      </c>
      <c r="E329" s="230" t="s">
        <v>460</v>
      </c>
      <c r="F329" s="231" t="s">
        <v>461</v>
      </c>
      <c r="G329" s="232" t="s">
        <v>130</v>
      </c>
      <c r="H329" s="233">
        <v>141.356</v>
      </c>
      <c r="I329" s="234"/>
      <c r="J329" s="235">
        <f>ROUND(I329*H329,2)</f>
        <v>0</v>
      </c>
      <c r="K329" s="231" t="s">
        <v>222</v>
      </c>
      <c r="L329" s="46"/>
      <c r="M329" s="236" t="s">
        <v>1</v>
      </c>
      <c r="N329" s="237" t="s">
        <v>50</v>
      </c>
      <c r="O329" s="93"/>
      <c r="P329" s="238">
        <f>O329*H329</f>
        <v>0</v>
      </c>
      <c r="Q329" s="238">
        <v>0</v>
      </c>
      <c r="R329" s="238">
        <f>Q329*H329</f>
        <v>0</v>
      </c>
      <c r="S329" s="238">
        <v>0</v>
      </c>
      <c r="T329" s="239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40" t="s">
        <v>199</v>
      </c>
      <c r="AT329" s="240" t="s">
        <v>196</v>
      </c>
      <c r="AU329" s="240" t="s">
        <v>94</v>
      </c>
      <c r="AY329" s="18" t="s">
        <v>193</v>
      </c>
      <c r="BE329" s="241">
        <f>IF(N329="základní",J329,0)</f>
        <v>0</v>
      </c>
      <c r="BF329" s="241">
        <f>IF(N329="snížená",J329,0)</f>
        <v>0</v>
      </c>
      <c r="BG329" s="241">
        <f>IF(N329="zákl. přenesená",J329,0)</f>
        <v>0</v>
      </c>
      <c r="BH329" s="241">
        <f>IF(N329="sníž. přenesená",J329,0)</f>
        <v>0</v>
      </c>
      <c r="BI329" s="241">
        <f>IF(N329="nulová",J329,0)</f>
        <v>0</v>
      </c>
      <c r="BJ329" s="18" t="s">
        <v>92</v>
      </c>
      <c r="BK329" s="241">
        <f>ROUND(I329*H329,2)</f>
        <v>0</v>
      </c>
      <c r="BL329" s="18" t="s">
        <v>199</v>
      </c>
      <c r="BM329" s="240" t="s">
        <v>462</v>
      </c>
    </row>
    <row r="330" s="13" customFormat="1">
      <c r="A330" s="13"/>
      <c r="B330" s="242"/>
      <c r="C330" s="243"/>
      <c r="D330" s="244" t="s">
        <v>201</v>
      </c>
      <c r="E330" s="245" t="s">
        <v>1</v>
      </c>
      <c r="F330" s="246" t="s">
        <v>457</v>
      </c>
      <c r="G330" s="243"/>
      <c r="H330" s="245" t="s">
        <v>1</v>
      </c>
      <c r="I330" s="247"/>
      <c r="J330" s="243"/>
      <c r="K330" s="243"/>
      <c r="L330" s="248"/>
      <c r="M330" s="249"/>
      <c r="N330" s="250"/>
      <c r="O330" s="250"/>
      <c r="P330" s="250"/>
      <c r="Q330" s="250"/>
      <c r="R330" s="250"/>
      <c r="S330" s="250"/>
      <c r="T330" s="25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2" t="s">
        <v>201</v>
      </c>
      <c r="AU330" s="252" t="s">
        <v>94</v>
      </c>
      <c r="AV330" s="13" t="s">
        <v>92</v>
      </c>
      <c r="AW330" s="13" t="s">
        <v>40</v>
      </c>
      <c r="AX330" s="13" t="s">
        <v>85</v>
      </c>
      <c r="AY330" s="252" t="s">
        <v>193</v>
      </c>
    </row>
    <row r="331" s="14" customFormat="1">
      <c r="A331" s="14"/>
      <c r="B331" s="253"/>
      <c r="C331" s="254"/>
      <c r="D331" s="244" t="s">
        <v>201</v>
      </c>
      <c r="E331" s="255" t="s">
        <v>1</v>
      </c>
      <c r="F331" s="256" t="s">
        <v>458</v>
      </c>
      <c r="G331" s="254"/>
      <c r="H331" s="257">
        <v>141.356</v>
      </c>
      <c r="I331" s="258"/>
      <c r="J331" s="254"/>
      <c r="K331" s="254"/>
      <c r="L331" s="259"/>
      <c r="M331" s="260"/>
      <c r="N331" s="261"/>
      <c r="O331" s="261"/>
      <c r="P331" s="261"/>
      <c r="Q331" s="261"/>
      <c r="R331" s="261"/>
      <c r="S331" s="261"/>
      <c r="T331" s="26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3" t="s">
        <v>201</v>
      </c>
      <c r="AU331" s="263" t="s">
        <v>94</v>
      </c>
      <c r="AV331" s="14" t="s">
        <v>94</v>
      </c>
      <c r="AW331" s="14" t="s">
        <v>40</v>
      </c>
      <c r="AX331" s="14" t="s">
        <v>92</v>
      </c>
      <c r="AY331" s="263" t="s">
        <v>193</v>
      </c>
    </row>
    <row r="332" s="2" customFormat="1" ht="24.15" customHeight="1">
      <c r="A332" s="40"/>
      <c r="B332" s="41"/>
      <c r="C332" s="229" t="s">
        <v>463</v>
      </c>
      <c r="D332" s="229" t="s">
        <v>196</v>
      </c>
      <c r="E332" s="230" t="s">
        <v>464</v>
      </c>
      <c r="F332" s="231" t="s">
        <v>465</v>
      </c>
      <c r="G332" s="232" t="s">
        <v>130</v>
      </c>
      <c r="H332" s="233">
        <v>141.356</v>
      </c>
      <c r="I332" s="234"/>
      <c r="J332" s="235">
        <f>ROUND(I332*H332,2)</f>
        <v>0</v>
      </c>
      <c r="K332" s="231" t="s">
        <v>222</v>
      </c>
      <c r="L332" s="46"/>
      <c r="M332" s="236" t="s">
        <v>1</v>
      </c>
      <c r="N332" s="237" t="s">
        <v>50</v>
      </c>
      <c r="O332" s="93"/>
      <c r="P332" s="238">
        <f>O332*H332</f>
        <v>0</v>
      </c>
      <c r="Q332" s="238">
        <v>0</v>
      </c>
      <c r="R332" s="238">
        <f>Q332*H332</f>
        <v>0</v>
      </c>
      <c r="S332" s="238">
        <v>0</v>
      </c>
      <c r="T332" s="239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40" t="s">
        <v>199</v>
      </c>
      <c r="AT332" s="240" t="s">
        <v>196</v>
      </c>
      <c r="AU332" s="240" t="s">
        <v>94</v>
      </c>
      <c r="AY332" s="18" t="s">
        <v>193</v>
      </c>
      <c r="BE332" s="241">
        <f>IF(N332="základní",J332,0)</f>
        <v>0</v>
      </c>
      <c r="BF332" s="241">
        <f>IF(N332="snížená",J332,0)</f>
        <v>0</v>
      </c>
      <c r="BG332" s="241">
        <f>IF(N332="zákl. přenesená",J332,0)</f>
        <v>0</v>
      </c>
      <c r="BH332" s="241">
        <f>IF(N332="sníž. přenesená",J332,0)</f>
        <v>0</v>
      </c>
      <c r="BI332" s="241">
        <f>IF(N332="nulová",J332,0)</f>
        <v>0</v>
      </c>
      <c r="BJ332" s="18" t="s">
        <v>92</v>
      </c>
      <c r="BK332" s="241">
        <f>ROUND(I332*H332,2)</f>
        <v>0</v>
      </c>
      <c r="BL332" s="18" t="s">
        <v>199</v>
      </c>
      <c r="BM332" s="240" t="s">
        <v>466</v>
      </c>
    </row>
    <row r="333" s="13" customFormat="1">
      <c r="A333" s="13"/>
      <c r="B333" s="242"/>
      <c r="C333" s="243"/>
      <c r="D333" s="244" t="s">
        <v>201</v>
      </c>
      <c r="E333" s="245" t="s">
        <v>1</v>
      </c>
      <c r="F333" s="246" t="s">
        <v>457</v>
      </c>
      <c r="G333" s="243"/>
      <c r="H333" s="245" t="s">
        <v>1</v>
      </c>
      <c r="I333" s="247"/>
      <c r="J333" s="243"/>
      <c r="K333" s="243"/>
      <c r="L333" s="248"/>
      <c r="M333" s="249"/>
      <c r="N333" s="250"/>
      <c r="O333" s="250"/>
      <c r="P333" s="250"/>
      <c r="Q333" s="250"/>
      <c r="R333" s="250"/>
      <c r="S333" s="250"/>
      <c r="T333" s="25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2" t="s">
        <v>201</v>
      </c>
      <c r="AU333" s="252" t="s">
        <v>94</v>
      </c>
      <c r="AV333" s="13" t="s">
        <v>92</v>
      </c>
      <c r="AW333" s="13" t="s">
        <v>40</v>
      </c>
      <c r="AX333" s="13" t="s">
        <v>85</v>
      </c>
      <c r="AY333" s="252" t="s">
        <v>193</v>
      </c>
    </row>
    <row r="334" s="14" customFormat="1">
      <c r="A334" s="14"/>
      <c r="B334" s="253"/>
      <c r="C334" s="254"/>
      <c r="D334" s="244" t="s">
        <v>201</v>
      </c>
      <c r="E334" s="255" t="s">
        <v>1</v>
      </c>
      <c r="F334" s="256" t="s">
        <v>458</v>
      </c>
      <c r="G334" s="254"/>
      <c r="H334" s="257">
        <v>141.356</v>
      </c>
      <c r="I334" s="258"/>
      <c r="J334" s="254"/>
      <c r="K334" s="254"/>
      <c r="L334" s="259"/>
      <c r="M334" s="260"/>
      <c r="N334" s="261"/>
      <c r="O334" s="261"/>
      <c r="P334" s="261"/>
      <c r="Q334" s="261"/>
      <c r="R334" s="261"/>
      <c r="S334" s="261"/>
      <c r="T334" s="26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3" t="s">
        <v>201</v>
      </c>
      <c r="AU334" s="263" t="s">
        <v>94</v>
      </c>
      <c r="AV334" s="14" t="s">
        <v>94</v>
      </c>
      <c r="AW334" s="14" t="s">
        <v>40</v>
      </c>
      <c r="AX334" s="14" t="s">
        <v>92</v>
      </c>
      <c r="AY334" s="263" t="s">
        <v>193</v>
      </c>
    </row>
    <row r="335" s="2" customFormat="1" ht="24.15" customHeight="1">
      <c r="A335" s="40"/>
      <c r="B335" s="41"/>
      <c r="C335" s="229" t="s">
        <v>467</v>
      </c>
      <c r="D335" s="229" t="s">
        <v>196</v>
      </c>
      <c r="E335" s="230" t="s">
        <v>468</v>
      </c>
      <c r="F335" s="231" t="s">
        <v>469</v>
      </c>
      <c r="G335" s="232" t="s">
        <v>130</v>
      </c>
      <c r="H335" s="233">
        <v>141.356</v>
      </c>
      <c r="I335" s="234"/>
      <c r="J335" s="235">
        <f>ROUND(I335*H335,2)</f>
        <v>0</v>
      </c>
      <c r="K335" s="231" t="s">
        <v>222</v>
      </c>
      <c r="L335" s="46"/>
      <c r="M335" s="236" t="s">
        <v>1</v>
      </c>
      <c r="N335" s="237" t="s">
        <v>50</v>
      </c>
      <c r="O335" s="93"/>
      <c r="P335" s="238">
        <f>O335*H335</f>
        <v>0</v>
      </c>
      <c r="Q335" s="238">
        <v>0.21102000000000001</v>
      </c>
      <c r="R335" s="238">
        <f>Q335*H335</f>
        <v>29.828943120000002</v>
      </c>
      <c r="S335" s="238">
        <v>0</v>
      </c>
      <c r="T335" s="239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40" t="s">
        <v>199</v>
      </c>
      <c r="AT335" s="240" t="s">
        <v>196</v>
      </c>
      <c r="AU335" s="240" t="s">
        <v>94</v>
      </c>
      <c r="AY335" s="18" t="s">
        <v>193</v>
      </c>
      <c r="BE335" s="241">
        <f>IF(N335="základní",J335,0)</f>
        <v>0</v>
      </c>
      <c r="BF335" s="241">
        <f>IF(N335="snížená",J335,0)</f>
        <v>0</v>
      </c>
      <c r="BG335" s="241">
        <f>IF(N335="zákl. přenesená",J335,0)</f>
        <v>0</v>
      </c>
      <c r="BH335" s="241">
        <f>IF(N335="sníž. přenesená",J335,0)</f>
        <v>0</v>
      </c>
      <c r="BI335" s="241">
        <f>IF(N335="nulová",J335,0)</f>
        <v>0</v>
      </c>
      <c r="BJ335" s="18" t="s">
        <v>92</v>
      </c>
      <c r="BK335" s="241">
        <f>ROUND(I335*H335,2)</f>
        <v>0</v>
      </c>
      <c r="BL335" s="18" t="s">
        <v>199</v>
      </c>
      <c r="BM335" s="240" t="s">
        <v>470</v>
      </c>
    </row>
    <row r="336" s="13" customFormat="1">
      <c r="A336" s="13"/>
      <c r="B336" s="242"/>
      <c r="C336" s="243"/>
      <c r="D336" s="244" t="s">
        <v>201</v>
      </c>
      <c r="E336" s="245" t="s">
        <v>1</v>
      </c>
      <c r="F336" s="246" t="s">
        <v>457</v>
      </c>
      <c r="G336" s="243"/>
      <c r="H336" s="245" t="s">
        <v>1</v>
      </c>
      <c r="I336" s="247"/>
      <c r="J336" s="243"/>
      <c r="K336" s="243"/>
      <c r="L336" s="248"/>
      <c r="M336" s="249"/>
      <c r="N336" s="250"/>
      <c r="O336" s="250"/>
      <c r="P336" s="250"/>
      <c r="Q336" s="250"/>
      <c r="R336" s="250"/>
      <c r="S336" s="250"/>
      <c r="T336" s="25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2" t="s">
        <v>201</v>
      </c>
      <c r="AU336" s="252" t="s">
        <v>94</v>
      </c>
      <c r="AV336" s="13" t="s">
        <v>92</v>
      </c>
      <c r="AW336" s="13" t="s">
        <v>40</v>
      </c>
      <c r="AX336" s="13" t="s">
        <v>85</v>
      </c>
      <c r="AY336" s="252" t="s">
        <v>193</v>
      </c>
    </row>
    <row r="337" s="14" customFormat="1">
      <c r="A337" s="14"/>
      <c r="B337" s="253"/>
      <c r="C337" s="254"/>
      <c r="D337" s="244" t="s">
        <v>201</v>
      </c>
      <c r="E337" s="255" t="s">
        <v>1</v>
      </c>
      <c r="F337" s="256" t="s">
        <v>458</v>
      </c>
      <c r="G337" s="254"/>
      <c r="H337" s="257">
        <v>141.356</v>
      </c>
      <c r="I337" s="258"/>
      <c r="J337" s="254"/>
      <c r="K337" s="254"/>
      <c r="L337" s="259"/>
      <c r="M337" s="260"/>
      <c r="N337" s="261"/>
      <c r="O337" s="261"/>
      <c r="P337" s="261"/>
      <c r="Q337" s="261"/>
      <c r="R337" s="261"/>
      <c r="S337" s="261"/>
      <c r="T337" s="26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3" t="s">
        <v>201</v>
      </c>
      <c r="AU337" s="263" t="s">
        <v>94</v>
      </c>
      <c r="AV337" s="14" t="s">
        <v>94</v>
      </c>
      <c r="AW337" s="14" t="s">
        <v>40</v>
      </c>
      <c r="AX337" s="14" t="s">
        <v>92</v>
      </c>
      <c r="AY337" s="263" t="s">
        <v>193</v>
      </c>
    </row>
    <row r="338" s="2" customFormat="1" ht="24.15" customHeight="1">
      <c r="A338" s="40"/>
      <c r="B338" s="41"/>
      <c r="C338" s="229" t="s">
        <v>471</v>
      </c>
      <c r="D338" s="229" t="s">
        <v>196</v>
      </c>
      <c r="E338" s="230" t="s">
        <v>472</v>
      </c>
      <c r="F338" s="231" t="s">
        <v>473</v>
      </c>
      <c r="G338" s="232" t="s">
        <v>130</v>
      </c>
      <c r="H338" s="233">
        <v>141.356</v>
      </c>
      <c r="I338" s="234"/>
      <c r="J338" s="235">
        <f>ROUND(I338*H338,2)</f>
        <v>0</v>
      </c>
      <c r="K338" s="231" t="s">
        <v>222</v>
      </c>
      <c r="L338" s="46"/>
      <c r="M338" s="236" t="s">
        <v>1</v>
      </c>
      <c r="N338" s="237" t="s">
        <v>50</v>
      </c>
      <c r="O338" s="93"/>
      <c r="P338" s="238">
        <f>O338*H338</f>
        <v>0</v>
      </c>
      <c r="Q338" s="238">
        <v>0</v>
      </c>
      <c r="R338" s="238">
        <f>Q338*H338</f>
        <v>0</v>
      </c>
      <c r="S338" s="238">
        <v>0</v>
      </c>
      <c r="T338" s="239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40" t="s">
        <v>199</v>
      </c>
      <c r="AT338" s="240" t="s">
        <v>196</v>
      </c>
      <c r="AU338" s="240" t="s">
        <v>94</v>
      </c>
      <c r="AY338" s="18" t="s">
        <v>193</v>
      </c>
      <c r="BE338" s="241">
        <f>IF(N338="základní",J338,0)</f>
        <v>0</v>
      </c>
      <c r="BF338" s="241">
        <f>IF(N338="snížená",J338,0)</f>
        <v>0</v>
      </c>
      <c r="BG338" s="241">
        <f>IF(N338="zákl. přenesená",J338,0)</f>
        <v>0</v>
      </c>
      <c r="BH338" s="241">
        <f>IF(N338="sníž. přenesená",J338,0)</f>
        <v>0</v>
      </c>
      <c r="BI338" s="241">
        <f>IF(N338="nulová",J338,0)</f>
        <v>0</v>
      </c>
      <c r="BJ338" s="18" t="s">
        <v>92</v>
      </c>
      <c r="BK338" s="241">
        <f>ROUND(I338*H338,2)</f>
        <v>0</v>
      </c>
      <c r="BL338" s="18" t="s">
        <v>199</v>
      </c>
      <c r="BM338" s="240" t="s">
        <v>474</v>
      </c>
    </row>
    <row r="339" s="13" customFormat="1">
      <c r="A339" s="13"/>
      <c r="B339" s="242"/>
      <c r="C339" s="243"/>
      <c r="D339" s="244" t="s">
        <v>201</v>
      </c>
      <c r="E339" s="245" t="s">
        <v>1</v>
      </c>
      <c r="F339" s="246" t="s">
        <v>457</v>
      </c>
      <c r="G339" s="243"/>
      <c r="H339" s="245" t="s">
        <v>1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2" t="s">
        <v>201</v>
      </c>
      <c r="AU339" s="252" t="s">
        <v>94</v>
      </c>
      <c r="AV339" s="13" t="s">
        <v>92</v>
      </c>
      <c r="AW339" s="13" t="s">
        <v>40</v>
      </c>
      <c r="AX339" s="13" t="s">
        <v>85</v>
      </c>
      <c r="AY339" s="252" t="s">
        <v>193</v>
      </c>
    </row>
    <row r="340" s="14" customFormat="1">
      <c r="A340" s="14"/>
      <c r="B340" s="253"/>
      <c r="C340" s="254"/>
      <c r="D340" s="244" t="s">
        <v>201</v>
      </c>
      <c r="E340" s="255" t="s">
        <v>1</v>
      </c>
      <c r="F340" s="256" t="s">
        <v>458</v>
      </c>
      <c r="G340" s="254"/>
      <c r="H340" s="257">
        <v>141.356</v>
      </c>
      <c r="I340" s="258"/>
      <c r="J340" s="254"/>
      <c r="K340" s="254"/>
      <c r="L340" s="259"/>
      <c r="M340" s="260"/>
      <c r="N340" s="261"/>
      <c r="O340" s="261"/>
      <c r="P340" s="261"/>
      <c r="Q340" s="261"/>
      <c r="R340" s="261"/>
      <c r="S340" s="261"/>
      <c r="T340" s="26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3" t="s">
        <v>201</v>
      </c>
      <c r="AU340" s="263" t="s">
        <v>94</v>
      </c>
      <c r="AV340" s="14" t="s">
        <v>94</v>
      </c>
      <c r="AW340" s="14" t="s">
        <v>40</v>
      </c>
      <c r="AX340" s="14" t="s">
        <v>92</v>
      </c>
      <c r="AY340" s="263" t="s">
        <v>193</v>
      </c>
    </row>
    <row r="341" s="2" customFormat="1" ht="24.15" customHeight="1">
      <c r="A341" s="40"/>
      <c r="B341" s="41"/>
      <c r="C341" s="229" t="s">
        <v>475</v>
      </c>
      <c r="D341" s="229" t="s">
        <v>196</v>
      </c>
      <c r="E341" s="230" t="s">
        <v>476</v>
      </c>
      <c r="F341" s="231" t="s">
        <v>477</v>
      </c>
      <c r="G341" s="232" t="s">
        <v>130</v>
      </c>
      <c r="H341" s="233">
        <v>141.356</v>
      </c>
      <c r="I341" s="234"/>
      <c r="J341" s="235">
        <f>ROUND(I341*H341,2)</f>
        <v>0</v>
      </c>
      <c r="K341" s="231" t="s">
        <v>222</v>
      </c>
      <c r="L341" s="46"/>
      <c r="M341" s="236" t="s">
        <v>1</v>
      </c>
      <c r="N341" s="237" t="s">
        <v>50</v>
      </c>
      <c r="O341" s="93"/>
      <c r="P341" s="238">
        <f>O341*H341</f>
        <v>0</v>
      </c>
      <c r="Q341" s="238">
        <v>0</v>
      </c>
      <c r="R341" s="238">
        <f>Q341*H341</f>
        <v>0</v>
      </c>
      <c r="S341" s="238">
        <v>0</v>
      </c>
      <c r="T341" s="239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40" t="s">
        <v>199</v>
      </c>
      <c r="AT341" s="240" t="s">
        <v>196</v>
      </c>
      <c r="AU341" s="240" t="s">
        <v>94</v>
      </c>
      <c r="AY341" s="18" t="s">
        <v>193</v>
      </c>
      <c r="BE341" s="241">
        <f>IF(N341="základní",J341,0)</f>
        <v>0</v>
      </c>
      <c r="BF341" s="241">
        <f>IF(N341="snížená",J341,0)</f>
        <v>0</v>
      </c>
      <c r="BG341" s="241">
        <f>IF(N341="zákl. přenesená",J341,0)</f>
        <v>0</v>
      </c>
      <c r="BH341" s="241">
        <f>IF(N341="sníž. přenesená",J341,0)</f>
        <v>0</v>
      </c>
      <c r="BI341" s="241">
        <f>IF(N341="nulová",J341,0)</f>
        <v>0</v>
      </c>
      <c r="BJ341" s="18" t="s">
        <v>92</v>
      </c>
      <c r="BK341" s="241">
        <f>ROUND(I341*H341,2)</f>
        <v>0</v>
      </c>
      <c r="BL341" s="18" t="s">
        <v>199</v>
      </c>
      <c r="BM341" s="240" t="s">
        <v>478</v>
      </c>
    </row>
    <row r="342" s="13" customFormat="1">
      <c r="A342" s="13"/>
      <c r="B342" s="242"/>
      <c r="C342" s="243"/>
      <c r="D342" s="244" t="s">
        <v>201</v>
      </c>
      <c r="E342" s="245" t="s">
        <v>1</v>
      </c>
      <c r="F342" s="246" t="s">
        <v>457</v>
      </c>
      <c r="G342" s="243"/>
      <c r="H342" s="245" t="s">
        <v>1</v>
      </c>
      <c r="I342" s="247"/>
      <c r="J342" s="243"/>
      <c r="K342" s="243"/>
      <c r="L342" s="248"/>
      <c r="M342" s="249"/>
      <c r="N342" s="250"/>
      <c r="O342" s="250"/>
      <c r="P342" s="250"/>
      <c r="Q342" s="250"/>
      <c r="R342" s="250"/>
      <c r="S342" s="250"/>
      <c r="T342" s="25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2" t="s">
        <v>201</v>
      </c>
      <c r="AU342" s="252" t="s">
        <v>94</v>
      </c>
      <c r="AV342" s="13" t="s">
        <v>92</v>
      </c>
      <c r="AW342" s="13" t="s">
        <v>40</v>
      </c>
      <c r="AX342" s="13" t="s">
        <v>85</v>
      </c>
      <c r="AY342" s="252" t="s">
        <v>193</v>
      </c>
    </row>
    <row r="343" s="14" customFormat="1">
      <c r="A343" s="14"/>
      <c r="B343" s="253"/>
      <c r="C343" s="254"/>
      <c r="D343" s="244" t="s">
        <v>201</v>
      </c>
      <c r="E343" s="255" t="s">
        <v>1</v>
      </c>
      <c r="F343" s="256" t="s">
        <v>458</v>
      </c>
      <c r="G343" s="254"/>
      <c r="H343" s="257">
        <v>141.356</v>
      </c>
      <c r="I343" s="258"/>
      <c r="J343" s="254"/>
      <c r="K343" s="254"/>
      <c r="L343" s="259"/>
      <c r="M343" s="260"/>
      <c r="N343" s="261"/>
      <c r="O343" s="261"/>
      <c r="P343" s="261"/>
      <c r="Q343" s="261"/>
      <c r="R343" s="261"/>
      <c r="S343" s="261"/>
      <c r="T343" s="26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3" t="s">
        <v>201</v>
      </c>
      <c r="AU343" s="263" t="s">
        <v>94</v>
      </c>
      <c r="AV343" s="14" t="s">
        <v>94</v>
      </c>
      <c r="AW343" s="14" t="s">
        <v>40</v>
      </c>
      <c r="AX343" s="14" t="s">
        <v>92</v>
      </c>
      <c r="AY343" s="263" t="s">
        <v>193</v>
      </c>
    </row>
    <row r="344" s="2" customFormat="1" ht="24.15" customHeight="1">
      <c r="A344" s="40"/>
      <c r="B344" s="41"/>
      <c r="C344" s="229" t="s">
        <v>479</v>
      </c>
      <c r="D344" s="229" t="s">
        <v>196</v>
      </c>
      <c r="E344" s="230" t="s">
        <v>480</v>
      </c>
      <c r="F344" s="231" t="s">
        <v>481</v>
      </c>
      <c r="G344" s="232" t="s">
        <v>130</v>
      </c>
      <c r="H344" s="233">
        <v>490.05500000000001</v>
      </c>
      <c r="I344" s="234"/>
      <c r="J344" s="235">
        <f>ROUND(I344*H344,2)</f>
        <v>0</v>
      </c>
      <c r="K344" s="231" t="s">
        <v>222</v>
      </c>
      <c r="L344" s="46"/>
      <c r="M344" s="236" t="s">
        <v>1</v>
      </c>
      <c r="N344" s="237" t="s">
        <v>50</v>
      </c>
      <c r="O344" s="93"/>
      <c r="P344" s="238">
        <f>O344*H344</f>
        <v>0</v>
      </c>
      <c r="Q344" s="238">
        <v>0.060429999999999998</v>
      </c>
      <c r="R344" s="238">
        <f>Q344*H344</f>
        <v>29.61402365</v>
      </c>
      <c r="S344" s="238">
        <v>0</v>
      </c>
      <c r="T344" s="239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40" t="s">
        <v>199</v>
      </c>
      <c r="AT344" s="240" t="s">
        <v>196</v>
      </c>
      <c r="AU344" s="240" t="s">
        <v>94</v>
      </c>
      <c r="AY344" s="18" t="s">
        <v>193</v>
      </c>
      <c r="BE344" s="241">
        <f>IF(N344="základní",J344,0)</f>
        <v>0</v>
      </c>
      <c r="BF344" s="241">
        <f>IF(N344="snížená",J344,0)</f>
        <v>0</v>
      </c>
      <c r="BG344" s="241">
        <f>IF(N344="zákl. přenesená",J344,0)</f>
        <v>0</v>
      </c>
      <c r="BH344" s="241">
        <f>IF(N344="sníž. přenesená",J344,0)</f>
        <v>0</v>
      </c>
      <c r="BI344" s="241">
        <f>IF(N344="nulová",J344,0)</f>
        <v>0</v>
      </c>
      <c r="BJ344" s="18" t="s">
        <v>92</v>
      </c>
      <c r="BK344" s="241">
        <f>ROUND(I344*H344,2)</f>
        <v>0</v>
      </c>
      <c r="BL344" s="18" t="s">
        <v>199</v>
      </c>
      <c r="BM344" s="240" t="s">
        <v>482</v>
      </c>
    </row>
    <row r="345" s="13" customFormat="1">
      <c r="A345" s="13"/>
      <c r="B345" s="242"/>
      <c r="C345" s="243"/>
      <c r="D345" s="244" t="s">
        <v>201</v>
      </c>
      <c r="E345" s="245" t="s">
        <v>1</v>
      </c>
      <c r="F345" s="246" t="s">
        <v>483</v>
      </c>
      <c r="G345" s="243"/>
      <c r="H345" s="245" t="s">
        <v>1</v>
      </c>
      <c r="I345" s="247"/>
      <c r="J345" s="243"/>
      <c r="K345" s="243"/>
      <c r="L345" s="248"/>
      <c r="M345" s="249"/>
      <c r="N345" s="250"/>
      <c r="O345" s="250"/>
      <c r="P345" s="250"/>
      <c r="Q345" s="250"/>
      <c r="R345" s="250"/>
      <c r="S345" s="250"/>
      <c r="T345" s="25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2" t="s">
        <v>201</v>
      </c>
      <c r="AU345" s="252" t="s">
        <v>94</v>
      </c>
      <c r="AV345" s="13" t="s">
        <v>92</v>
      </c>
      <c r="AW345" s="13" t="s">
        <v>40</v>
      </c>
      <c r="AX345" s="13" t="s">
        <v>85</v>
      </c>
      <c r="AY345" s="252" t="s">
        <v>193</v>
      </c>
    </row>
    <row r="346" s="14" customFormat="1">
      <c r="A346" s="14"/>
      <c r="B346" s="253"/>
      <c r="C346" s="254"/>
      <c r="D346" s="244" t="s">
        <v>201</v>
      </c>
      <c r="E346" s="255" t="s">
        <v>1</v>
      </c>
      <c r="F346" s="256" t="s">
        <v>139</v>
      </c>
      <c r="G346" s="254"/>
      <c r="H346" s="257">
        <v>21.855</v>
      </c>
      <c r="I346" s="258"/>
      <c r="J346" s="254"/>
      <c r="K346" s="254"/>
      <c r="L346" s="259"/>
      <c r="M346" s="260"/>
      <c r="N346" s="261"/>
      <c r="O346" s="261"/>
      <c r="P346" s="261"/>
      <c r="Q346" s="261"/>
      <c r="R346" s="261"/>
      <c r="S346" s="261"/>
      <c r="T346" s="26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3" t="s">
        <v>201</v>
      </c>
      <c r="AU346" s="263" t="s">
        <v>94</v>
      </c>
      <c r="AV346" s="14" t="s">
        <v>94</v>
      </c>
      <c r="AW346" s="14" t="s">
        <v>40</v>
      </c>
      <c r="AX346" s="14" t="s">
        <v>85</v>
      </c>
      <c r="AY346" s="263" t="s">
        <v>193</v>
      </c>
    </row>
    <row r="347" s="14" customFormat="1">
      <c r="A347" s="14"/>
      <c r="B347" s="253"/>
      <c r="C347" s="254"/>
      <c r="D347" s="244" t="s">
        <v>201</v>
      </c>
      <c r="E347" s="255" t="s">
        <v>1</v>
      </c>
      <c r="F347" s="256" t="s">
        <v>133</v>
      </c>
      <c r="G347" s="254"/>
      <c r="H347" s="257">
        <v>468.19999999999999</v>
      </c>
      <c r="I347" s="258"/>
      <c r="J347" s="254"/>
      <c r="K347" s="254"/>
      <c r="L347" s="259"/>
      <c r="M347" s="260"/>
      <c r="N347" s="261"/>
      <c r="O347" s="261"/>
      <c r="P347" s="261"/>
      <c r="Q347" s="261"/>
      <c r="R347" s="261"/>
      <c r="S347" s="261"/>
      <c r="T347" s="26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3" t="s">
        <v>201</v>
      </c>
      <c r="AU347" s="263" t="s">
        <v>94</v>
      </c>
      <c r="AV347" s="14" t="s">
        <v>94</v>
      </c>
      <c r="AW347" s="14" t="s">
        <v>40</v>
      </c>
      <c r="AX347" s="14" t="s">
        <v>85</v>
      </c>
      <c r="AY347" s="263" t="s">
        <v>193</v>
      </c>
    </row>
    <row r="348" s="15" customFormat="1">
      <c r="A348" s="15"/>
      <c r="B348" s="264"/>
      <c r="C348" s="265"/>
      <c r="D348" s="244" t="s">
        <v>201</v>
      </c>
      <c r="E348" s="266" t="s">
        <v>1</v>
      </c>
      <c r="F348" s="267" t="s">
        <v>252</v>
      </c>
      <c r="G348" s="265"/>
      <c r="H348" s="268">
        <v>490.05500000000001</v>
      </c>
      <c r="I348" s="269"/>
      <c r="J348" s="265"/>
      <c r="K348" s="265"/>
      <c r="L348" s="270"/>
      <c r="M348" s="271"/>
      <c r="N348" s="272"/>
      <c r="O348" s="272"/>
      <c r="P348" s="272"/>
      <c r="Q348" s="272"/>
      <c r="R348" s="272"/>
      <c r="S348" s="272"/>
      <c r="T348" s="273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4" t="s">
        <v>201</v>
      </c>
      <c r="AU348" s="274" t="s">
        <v>94</v>
      </c>
      <c r="AV348" s="15" t="s">
        <v>199</v>
      </c>
      <c r="AW348" s="15" t="s">
        <v>40</v>
      </c>
      <c r="AX348" s="15" t="s">
        <v>92</v>
      </c>
      <c r="AY348" s="274" t="s">
        <v>193</v>
      </c>
    </row>
    <row r="349" s="2" customFormat="1" ht="24.15" customHeight="1">
      <c r="A349" s="40"/>
      <c r="B349" s="41"/>
      <c r="C349" s="229" t="s">
        <v>484</v>
      </c>
      <c r="D349" s="229" t="s">
        <v>196</v>
      </c>
      <c r="E349" s="230" t="s">
        <v>485</v>
      </c>
      <c r="F349" s="231" t="s">
        <v>486</v>
      </c>
      <c r="G349" s="232" t="s">
        <v>130</v>
      </c>
      <c r="H349" s="233">
        <v>363.221</v>
      </c>
      <c r="I349" s="234"/>
      <c r="J349" s="235">
        <f>ROUND(I349*H349,2)</f>
        <v>0</v>
      </c>
      <c r="K349" s="231" t="s">
        <v>222</v>
      </c>
      <c r="L349" s="46"/>
      <c r="M349" s="236" t="s">
        <v>1</v>
      </c>
      <c r="N349" s="237" t="s">
        <v>50</v>
      </c>
      <c r="O349" s="93"/>
      <c r="P349" s="238">
        <f>O349*H349</f>
        <v>0</v>
      </c>
      <c r="Q349" s="238">
        <v>0.073300000000000004</v>
      </c>
      <c r="R349" s="238">
        <f>Q349*H349</f>
        <v>26.624099300000001</v>
      </c>
      <c r="S349" s="238">
        <v>0</v>
      </c>
      <c r="T349" s="239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40" t="s">
        <v>199</v>
      </c>
      <c r="AT349" s="240" t="s">
        <v>196</v>
      </c>
      <c r="AU349" s="240" t="s">
        <v>94</v>
      </c>
      <c r="AY349" s="18" t="s">
        <v>193</v>
      </c>
      <c r="BE349" s="241">
        <f>IF(N349="základní",J349,0)</f>
        <v>0</v>
      </c>
      <c r="BF349" s="241">
        <f>IF(N349="snížená",J349,0)</f>
        <v>0</v>
      </c>
      <c r="BG349" s="241">
        <f>IF(N349="zákl. přenesená",J349,0)</f>
        <v>0</v>
      </c>
      <c r="BH349" s="241">
        <f>IF(N349="sníž. přenesená",J349,0)</f>
        <v>0</v>
      </c>
      <c r="BI349" s="241">
        <f>IF(N349="nulová",J349,0)</f>
        <v>0</v>
      </c>
      <c r="BJ349" s="18" t="s">
        <v>92</v>
      </c>
      <c r="BK349" s="241">
        <f>ROUND(I349*H349,2)</f>
        <v>0</v>
      </c>
      <c r="BL349" s="18" t="s">
        <v>199</v>
      </c>
      <c r="BM349" s="240" t="s">
        <v>487</v>
      </c>
    </row>
    <row r="350" s="13" customFormat="1">
      <c r="A350" s="13"/>
      <c r="B350" s="242"/>
      <c r="C350" s="243"/>
      <c r="D350" s="244" t="s">
        <v>201</v>
      </c>
      <c r="E350" s="245" t="s">
        <v>1</v>
      </c>
      <c r="F350" s="246" t="s">
        <v>483</v>
      </c>
      <c r="G350" s="243"/>
      <c r="H350" s="245" t="s">
        <v>1</v>
      </c>
      <c r="I350" s="247"/>
      <c r="J350" s="243"/>
      <c r="K350" s="243"/>
      <c r="L350" s="248"/>
      <c r="M350" s="249"/>
      <c r="N350" s="250"/>
      <c r="O350" s="250"/>
      <c r="P350" s="250"/>
      <c r="Q350" s="250"/>
      <c r="R350" s="250"/>
      <c r="S350" s="250"/>
      <c r="T350" s="25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2" t="s">
        <v>201</v>
      </c>
      <c r="AU350" s="252" t="s">
        <v>94</v>
      </c>
      <c r="AV350" s="13" t="s">
        <v>92</v>
      </c>
      <c r="AW350" s="13" t="s">
        <v>40</v>
      </c>
      <c r="AX350" s="13" t="s">
        <v>85</v>
      </c>
      <c r="AY350" s="252" t="s">
        <v>193</v>
      </c>
    </row>
    <row r="351" s="14" customFormat="1">
      <c r="A351" s="14"/>
      <c r="B351" s="253"/>
      <c r="C351" s="254"/>
      <c r="D351" s="244" t="s">
        <v>201</v>
      </c>
      <c r="E351" s="255" t="s">
        <v>1</v>
      </c>
      <c r="F351" s="256" t="s">
        <v>128</v>
      </c>
      <c r="G351" s="254"/>
      <c r="H351" s="257">
        <v>349.00999999999999</v>
      </c>
      <c r="I351" s="258"/>
      <c r="J351" s="254"/>
      <c r="K351" s="254"/>
      <c r="L351" s="259"/>
      <c r="M351" s="260"/>
      <c r="N351" s="261"/>
      <c r="O351" s="261"/>
      <c r="P351" s="261"/>
      <c r="Q351" s="261"/>
      <c r="R351" s="261"/>
      <c r="S351" s="261"/>
      <c r="T351" s="26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3" t="s">
        <v>201</v>
      </c>
      <c r="AU351" s="263" t="s">
        <v>94</v>
      </c>
      <c r="AV351" s="14" t="s">
        <v>94</v>
      </c>
      <c r="AW351" s="14" t="s">
        <v>40</v>
      </c>
      <c r="AX351" s="14" t="s">
        <v>85</v>
      </c>
      <c r="AY351" s="263" t="s">
        <v>193</v>
      </c>
    </row>
    <row r="352" s="14" customFormat="1">
      <c r="A352" s="14"/>
      <c r="B352" s="253"/>
      <c r="C352" s="254"/>
      <c r="D352" s="244" t="s">
        <v>201</v>
      </c>
      <c r="E352" s="255" t="s">
        <v>1</v>
      </c>
      <c r="F352" s="256" t="s">
        <v>136</v>
      </c>
      <c r="G352" s="254"/>
      <c r="H352" s="257">
        <v>14.211</v>
      </c>
      <c r="I352" s="258"/>
      <c r="J352" s="254"/>
      <c r="K352" s="254"/>
      <c r="L352" s="259"/>
      <c r="M352" s="260"/>
      <c r="N352" s="261"/>
      <c r="O352" s="261"/>
      <c r="P352" s="261"/>
      <c r="Q352" s="261"/>
      <c r="R352" s="261"/>
      <c r="S352" s="261"/>
      <c r="T352" s="26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3" t="s">
        <v>201</v>
      </c>
      <c r="AU352" s="263" t="s">
        <v>94</v>
      </c>
      <c r="AV352" s="14" t="s">
        <v>94</v>
      </c>
      <c r="AW352" s="14" t="s">
        <v>40</v>
      </c>
      <c r="AX352" s="14" t="s">
        <v>85</v>
      </c>
      <c r="AY352" s="263" t="s">
        <v>193</v>
      </c>
    </row>
    <row r="353" s="15" customFormat="1">
      <c r="A353" s="15"/>
      <c r="B353" s="264"/>
      <c r="C353" s="265"/>
      <c r="D353" s="244" t="s">
        <v>201</v>
      </c>
      <c r="E353" s="266" t="s">
        <v>1</v>
      </c>
      <c r="F353" s="267" t="s">
        <v>252</v>
      </c>
      <c r="G353" s="265"/>
      <c r="H353" s="268">
        <v>363.221</v>
      </c>
      <c r="I353" s="269"/>
      <c r="J353" s="265"/>
      <c r="K353" s="265"/>
      <c r="L353" s="270"/>
      <c r="M353" s="271"/>
      <c r="N353" s="272"/>
      <c r="O353" s="272"/>
      <c r="P353" s="272"/>
      <c r="Q353" s="272"/>
      <c r="R353" s="272"/>
      <c r="S353" s="272"/>
      <c r="T353" s="273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4" t="s">
        <v>201</v>
      </c>
      <c r="AU353" s="274" t="s">
        <v>94</v>
      </c>
      <c r="AV353" s="15" t="s">
        <v>199</v>
      </c>
      <c r="AW353" s="15" t="s">
        <v>40</v>
      </c>
      <c r="AX353" s="15" t="s">
        <v>92</v>
      </c>
      <c r="AY353" s="274" t="s">
        <v>193</v>
      </c>
    </row>
    <row r="354" s="2" customFormat="1" ht="16.5" customHeight="1">
      <c r="A354" s="40"/>
      <c r="B354" s="41"/>
      <c r="C354" s="229" t="s">
        <v>488</v>
      </c>
      <c r="D354" s="229" t="s">
        <v>196</v>
      </c>
      <c r="E354" s="230" t="s">
        <v>454</v>
      </c>
      <c r="F354" s="231" t="s">
        <v>455</v>
      </c>
      <c r="G354" s="232" t="s">
        <v>130</v>
      </c>
      <c r="H354" s="233">
        <v>853.27599999999995</v>
      </c>
      <c r="I354" s="234"/>
      <c r="J354" s="235">
        <f>ROUND(I354*H354,2)</f>
        <v>0</v>
      </c>
      <c r="K354" s="231" t="s">
        <v>222</v>
      </c>
      <c r="L354" s="46"/>
      <c r="M354" s="236" t="s">
        <v>1</v>
      </c>
      <c r="N354" s="237" t="s">
        <v>50</v>
      </c>
      <c r="O354" s="93"/>
      <c r="P354" s="238">
        <f>O354*H354</f>
        <v>0</v>
      </c>
      <c r="Q354" s="238">
        <v>0.0030000000000000001</v>
      </c>
      <c r="R354" s="238">
        <f>Q354*H354</f>
        <v>2.559828</v>
      </c>
      <c r="S354" s="238">
        <v>0</v>
      </c>
      <c r="T354" s="239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40" t="s">
        <v>199</v>
      </c>
      <c r="AT354" s="240" t="s">
        <v>196</v>
      </c>
      <c r="AU354" s="240" t="s">
        <v>94</v>
      </c>
      <c r="AY354" s="18" t="s">
        <v>193</v>
      </c>
      <c r="BE354" s="241">
        <f>IF(N354="základní",J354,0)</f>
        <v>0</v>
      </c>
      <c r="BF354" s="241">
        <f>IF(N354="snížená",J354,0)</f>
        <v>0</v>
      </c>
      <c r="BG354" s="241">
        <f>IF(N354="zákl. přenesená",J354,0)</f>
        <v>0</v>
      </c>
      <c r="BH354" s="241">
        <f>IF(N354="sníž. přenesená",J354,0)</f>
        <v>0</v>
      </c>
      <c r="BI354" s="241">
        <f>IF(N354="nulová",J354,0)</f>
        <v>0</v>
      </c>
      <c r="BJ354" s="18" t="s">
        <v>92</v>
      </c>
      <c r="BK354" s="241">
        <f>ROUND(I354*H354,2)</f>
        <v>0</v>
      </c>
      <c r="BL354" s="18" t="s">
        <v>199</v>
      </c>
      <c r="BM354" s="240" t="s">
        <v>489</v>
      </c>
    </row>
    <row r="355" s="13" customFormat="1">
      <c r="A355" s="13"/>
      <c r="B355" s="242"/>
      <c r="C355" s="243"/>
      <c r="D355" s="244" t="s">
        <v>201</v>
      </c>
      <c r="E355" s="245" t="s">
        <v>1</v>
      </c>
      <c r="F355" s="246" t="s">
        <v>483</v>
      </c>
      <c r="G355" s="243"/>
      <c r="H355" s="245" t="s">
        <v>1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2" t="s">
        <v>201</v>
      </c>
      <c r="AU355" s="252" t="s">
        <v>94</v>
      </c>
      <c r="AV355" s="13" t="s">
        <v>92</v>
      </c>
      <c r="AW355" s="13" t="s">
        <v>40</v>
      </c>
      <c r="AX355" s="13" t="s">
        <v>85</v>
      </c>
      <c r="AY355" s="252" t="s">
        <v>193</v>
      </c>
    </row>
    <row r="356" s="14" customFormat="1">
      <c r="A356" s="14"/>
      <c r="B356" s="253"/>
      <c r="C356" s="254"/>
      <c r="D356" s="244" t="s">
        <v>201</v>
      </c>
      <c r="E356" s="255" t="s">
        <v>1</v>
      </c>
      <c r="F356" s="256" t="s">
        <v>139</v>
      </c>
      <c r="G356" s="254"/>
      <c r="H356" s="257">
        <v>21.855</v>
      </c>
      <c r="I356" s="258"/>
      <c r="J356" s="254"/>
      <c r="K356" s="254"/>
      <c r="L356" s="259"/>
      <c r="M356" s="260"/>
      <c r="N356" s="261"/>
      <c r="O356" s="261"/>
      <c r="P356" s="261"/>
      <c r="Q356" s="261"/>
      <c r="R356" s="261"/>
      <c r="S356" s="261"/>
      <c r="T356" s="26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3" t="s">
        <v>201</v>
      </c>
      <c r="AU356" s="263" t="s">
        <v>94</v>
      </c>
      <c r="AV356" s="14" t="s">
        <v>94</v>
      </c>
      <c r="AW356" s="14" t="s">
        <v>40</v>
      </c>
      <c r="AX356" s="14" t="s">
        <v>85</v>
      </c>
      <c r="AY356" s="263" t="s">
        <v>193</v>
      </c>
    </row>
    <row r="357" s="14" customFormat="1">
      <c r="A357" s="14"/>
      <c r="B357" s="253"/>
      <c r="C357" s="254"/>
      <c r="D357" s="244" t="s">
        <v>201</v>
      </c>
      <c r="E357" s="255" t="s">
        <v>1</v>
      </c>
      <c r="F357" s="256" t="s">
        <v>136</v>
      </c>
      <c r="G357" s="254"/>
      <c r="H357" s="257">
        <v>14.211</v>
      </c>
      <c r="I357" s="258"/>
      <c r="J357" s="254"/>
      <c r="K357" s="254"/>
      <c r="L357" s="259"/>
      <c r="M357" s="260"/>
      <c r="N357" s="261"/>
      <c r="O357" s="261"/>
      <c r="P357" s="261"/>
      <c r="Q357" s="261"/>
      <c r="R357" s="261"/>
      <c r="S357" s="261"/>
      <c r="T357" s="26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3" t="s">
        <v>201</v>
      </c>
      <c r="AU357" s="263" t="s">
        <v>94</v>
      </c>
      <c r="AV357" s="14" t="s">
        <v>94</v>
      </c>
      <c r="AW357" s="14" t="s">
        <v>40</v>
      </c>
      <c r="AX357" s="14" t="s">
        <v>85</v>
      </c>
      <c r="AY357" s="263" t="s">
        <v>193</v>
      </c>
    </row>
    <row r="358" s="14" customFormat="1">
      <c r="A358" s="14"/>
      <c r="B358" s="253"/>
      <c r="C358" s="254"/>
      <c r="D358" s="244" t="s">
        <v>201</v>
      </c>
      <c r="E358" s="255" t="s">
        <v>1</v>
      </c>
      <c r="F358" s="256" t="s">
        <v>128</v>
      </c>
      <c r="G358" s="254"/>
      <c r="H358" s="257">
        <v>349.00999999999999</v>
      </c>
      <c r="I358" s="258"/>
      <c r="J358" s="254"/>
      <c r="K358" s="254"/>
      <c r="L358" s="259"/>
      <c r="M358" s="260"/>
      <c r="N358" s="261"/>
      <c r="O358" s="261"/>
      <c r="P358" s="261"/>
      <c r="Q358" s="261"/>
      <c r="R358" s="261"/>
      <c r="S358" s="261"/>
      <c r="T358" s="26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3" t="s">
        <v>201</v>
      </c>
      <c r="AU358" s="263" t="s">
        <v>94</v>
      </c>
      <c r="AV358" s="14" t="s">
        <v>94</v>
      </c>
      <c r="AW358" s="14" t="s">
        <v>40</v>
      </c>
      <c r="AX358" s="14" t="s">
        <v>85</v>
      </c>
      <c r="AY358" s="263" t="s">
        <v>193</v>
      </c>
    </row>
    <row r="359" s="14" customFormat="1">
      <c r="A359" s="14"/>
      <c r="B359" s="253"/>
      <c r="C359" s="254"/>
      <c r="D359" s="244" t="s">
        <v>201</v>
      </c>
      <c r="E359" s="255" t="s">
        <v>1</v>
      </c>
      <c r="F359" s="256" t="s">
        <v>133</v>
      </c>
      <c r="G359" s="254"/>
      <c r="H359" s="257">
        <v>468.19999999999999</v>
      </c>
      <c r="I359" s="258"/>
      <c r="J359" s="254"/>
      <c r="K359" s="254"/>
      <c r="L359" s="259"/>
      <c r="M359" s="260"/>
      <c r="N359" s="261"/>
      <c r="O359" s="261"/>
      <c r="P359" s="261"/>
      <c r="Q359" s="261"/>
      <c r="R359" s="261"/>
      <c r="S359" s="261"/>
      <c r="T359" s="26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3" t="s">
        <v>201</v>
      </c>
      <c r="AU359" s="263" t="s">
        <v>94</v>
      </c>
      <c r="AV359" s="14" t="s">
        <v>94</v>
      </c>
      <c r="AW359" s="14" t="s">
        <v>40</v>
      </c>
      <c r="AX359" s="14" t="s">
        <v>85</v>
      </c>
      <c r="AY359" s="263" t="s">
        <v>193</v>
      </c>
    </row>
    <row r="360" s="15" customFormat="1">
      <c r="A360" s="15"/>
      <c r="B360" s="264"/>
      <c r="C360" s="265"/>
      <c r="D360" s="244" t="s">
        <v>201</v>
      </c>
      <c r="E360" s="266" t="s">
        <v>1</v>
      </c>
      <c r="F360" s="267" t="s">
        <v>252</v>
      </c>
      <c r="G360" s="265"/>
      <c r="H360" s="268">
        <v>853.27599999999995</v>
      </c>
      <c r="I360" s="269"/>
      <c r="J360" s="265"/>
      <c r="K360" s="265"/>
      <c r="L360" s="270"/>
      <c r="M360" s="271"/>
      <c r="N360" s="272"/>
      <c r="O360" s="272"/>
      <c r="P360" s="272"/>
      <c r="Q360" s="272"/>
      <c r="R360" s="272"/>
      <c r="S360" s="272"/>
      <c r="T360" s="273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4" t="s">
        <v>201</v>
      </c>
      <c r="AU360" s="274" t="s">
        <v>94</v>
      </c>
      <c r="AV360" s="15" t="s">
        <v>199</v>
      </c>
      <c r="AW360" s="15" t="s">
        <v>40</v>
      </c>
      <c r="AX360" s="15" t="s">
        <v>92</v>
      </c>
      <c r="AY360" s="274" t="s">
        <v>193</v>
      </c>
    </row>
    <row r="361" s="2" customFormat="1" ht="24.15" customHeight="1">
      <c r="A361" s="40"/>
      <c r="B361" s="41"/>
      <c r="C361" s="229" t="s">
        <v>490</v>
      </c>
      <c r="D361" s="229" t="s">
        <v>196</v>
      </c>
      <c r="E361" s="230" t="s">
        <v>464</v>
      </c>
      <c r="F361" s="231" t="s">
        <v>465</v>
      </c>
      <c r="G361" s="232" t="s">
        <v>130</v>
      </c>
      <c r="H361" s="233">
        <v>853.27599999999995</v>
      </c>
      <c r="I361" s="234"/>
      <c r="J361" s="235">
        <f>ROUND(I361*H361,2)</f>
        <v>0</v>
      </c>
      <c r="K361" s="231" t="s">
        <v>222</v>
      </c>
      <c r="L361" s="46"/>
      <c r="M361" s="236" t="s">
        <v>1</v>
      </c>
      <c r="N361" s="237" t="s">
        <v>50</v>
      </c>
      <c r="O361" s="93"/>
      <c r="P361" s="238">
        <f>O361*H361</f>
        <v>0</v>
      </c>
      <c r="Q361" s="238">
        <v>0</v>
      </c>
      <c r="R361" s="238">
        <f>Q361*H361</f>
        <v>0</v>
      </c>
      <c r="S361" s="238">
        <v>0</v>
      </c>
      <c r="T361" s="239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40" t="s">
        <v>199</v>
      </c>
      <c r="AT361" s="240" t="s">
        <v>196</v>
      </c>
      <c r="AU361" s="240" t="s">
        <v>94</v>
      </c>
      <c r="AY361" s="18" t="s">
        <v>193</v>
      </c>
      <c r="BE361" s="241">
        <f>IF(N361="základní",J361,0)</f>
        <v>0</v>
      </c>
      <c r="BF361" s="241">
        <f>IF(N361="snížená",J361,0)</f>
        <v>0</v>
      </c>
      <c r="BG361" s="241">
        <f>IF(N361="zákl. přenesená",J361,0)</f>
        <v>0</v>
      </c>
      <c r="BH361" s="241">
        <f>IF(N361="sníž. přenesená",J361,0)</f>
        <v>0</v>
      </c>
      <c r="BI361" s="241">
        <f>IF(N361="nulová",J361,0)</f>
        <v>0</v>
      </c>
      <c r="BJ361" s="18" t="s">
        <v>92</v>
      </c>
      <c r="BK361" s="241">
        <f>ROUND(I361*H361,2)</f>
        <v>0</v>
      </c>
      <c r="BL361" s="18" t="s">
        <v>199</v>
      </c>
      <c r="BM361" s="240" t="s">
        <v>491</v>
      </c>
    </row>
    <row r="362" s="13" customFormat="1">
      <c r="A362" s="13"/>
      <c r="B362" s="242"/>
      <c r="C362" s="243"/>
      <c r="D362" s="244" t="s">
        <v>201</v>
      </c>
      <c r="E362" s="245" t="s">
        <v>1</v>
      </c>
      <c r="F362" s="246" t="s">
        <v>483</v>
      </c>
      <c r="G362" s="243"/>
      <c r="H362" s="245" t="s">
        <v>1</v>
      </c>
      <c r="I362" s="247"/>
      <c r="J362" s="243"/>
      <c r="K362" s="243"/>
      <c r="L362" s="248"/>
      <c r="M362" s="249"/>
      <c r="N362" s="250"/>
      <c r="O362" s="250"/>
      <c r="P362" s="250"/>
      <c r="Q362" s="250"/>
      <c r="R362" s="250"/>
      <c r="S362" s="250"/>
      <c r="T362" s="25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2" t="s">
        <v>201</v>
      </c>
      <c r="AU362" s="252" t="s">
        <v>94</v>
      </c>
      <c r="AV362" s="13" t="s">
        <v>92</v>
      </c>
      <c r="AW362" s="13" t="s">
        <v>40</v>
      </c>
      <c r="AX362" s="13" t="s">
        <v>85</v>
      </c>
      <c r="AY362" s="252" t="s">
        <v>193</v>
      </c>
    </row>
    <row r="363" s="14" customFormat="1">
      <c r="A363" s="14"/>
      <c r="B363" s="253"/>
      <c r="C363" s="254"/>
      <c r="D363" s="244" t="s">
        <v>201</v>
      </c>
      <c r="E363" s="255" t="s">
        <v>1</v>
      </c>
      <c r="F363" s="256" t="s">
        <v>139</v>
      </c>
      <c r="G363" s="254"/>
      <c r="H363" s="257">
        <v>21.855</v>
      </c>
      <c r="I363" s="258"/>
      <c r="J363" s="254"/>
      <c r="K363" s="254"/>
      <c r="L363" s="259"/>
      <c r="M363" s="260"/>
      <c r="N363" s="261"/>
      <c r="O363" s="261"/>
      <c r="P363" s="261"/>
      <c r="Q363" s="261"/>
      <c r="R363" s="261"/>
      <c r="S363" s="261"/>
      <c r="T363" s="26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3" t="s">
        <v>201</v>
      </c>
      <c r="AU363" s="263" t="s">
        <v>94</v>
      </c>
      <c r="AV363" s="14" t="s">
        <v>94</v>
      </c>
      <c r="AW363" s="14" t="s">
        <v>40</v>
      </c>
      <c r="AX363" s="14" t="s">
        <v>85</v>
      </c>
      <c r="AY363" s="263" t="s">
        <v>193</v>
      </c>
    </row>
    <row r="364" s="14" customFormat="1">
      <c r="A364" s="14"/>
      <c r="B364" s="253"/>
      <c r="C364" s="254"/>
      <c r="D364" s="244" t="s">
        <v>201</v>
      </c>
      <c r="E364" s="255" t="s">
        <v>1</v>
      </c>
      <c r="F364" s="256" t="s">
        <v>136</v>
      </c>
      <c r="G364" s="254"/>
      <c r="H364" s="257">
        <v>14.211</v>
      </c>
      <c r="I364" s="258"/>
      <c r="J364" s="254"/>
      <c r="K364" s="254"/>
      <c r="L364" s="259"/>
      <c r="M364" s="260"/>
      <c r="N364" s="261"/>
      <c r="O364" s="261"/>
      <c r="P364" s="261"/>
      <c r="Q364" s="261"/>
      <c r="R364" s="261"/>
      <c r="S364" s="261"/>
      <c r="T364" s="26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3" t="s">
        <v>201</v>
      </c>
      <c r="AU364" s="263" t="s">
        <v>94</v>
      </c>
      <c r="AV364" s="14" t="s">
        <v>94</v>
      </c>
      <c r="AW364" s="14" t="s">
        <v>40</v>
      </c>
      <c r="AX364" s="14" t="s">
        <v>85</v>
      </c>
      <c r="AY364" s="263" t="s">
        <v>193</v>
      </c>
    </row>
    <row r="365" s="14" customFormat="1">
      <c r="A365" s="14"/>
      <c r="B365" s="253"/>
      <c r="C365" s="254"/>
      <c r="D365" s="244" t="s">
        <v>201</v>
      </c>
      <c r="E365" s="255" t="s">
        <v>1</v>
      </c>
      <c r="F365" s="256" t="s">
        <v>128</v>
      </c>
      <c r="G365" s="254"/>
      <c r="H365" s="257">
        <v>349.00999999999999</v>
      </c>
      <c r="I365" s="258"/>
      <c r="J365" s="254"/>
      <c r="K365" s="254"/>
      <c r="L365" s="259"/>
      <c r="M365" s="260"/>
      <c r="N365" s="261"/>
      <c r="O365" s="261"/>
      <c r="P365" s="261"/>
      <c r="Q365" s="261"/>
      <c r="R365" s="261"/>
      <c r="S365" s="261"/>
      <c r="T365" s="26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3" t="s">
        <v>201</v>
      </c>
      <c r="AU365" s="263" t="s">
        <v>94</v>
      </c>
      <c r="AV365" s="14" t="s">
        <v>94</v>
      </c>
      <c r="AW365" s="14" t="s">
        <v>40</v>
      </c>
      <c r="AX365" s="14" t="s">
        <v>85</v>
      </c>
      <c r="AY365" s="263" t="s">
        <v>193</v>
      </c>
    </row>
    <row r="366" s="14" customFormat="1">
      <c r="A366" s="14"/>
      <c r="B366" s="253"/>
      <c r="C366" s="254"/>
      <c r="D366" s="244" t="s">
        <v>201</v>
      </c>
      <c r="E366" s="255" t="s">
        <v>1</v>
      </c>
      <c r="F366" s="256" t="s">
        <v>133</v>
      </c>
      <c r="G366" s="254"/>
      <c r="H366" s="257">
        <v>468.19999999999999</v>
      </c>
      <c r="I366" s="258"/>
      <c r="J366" s="254"/>
      <c r="K366" s="254"/>
      <c r="L366" s="259"/>
      <c r="M366" s="260"/>
      <c r="N366" s="261"/>
      <c r="O366" s="261"/>
      <c r="P366" s="261"/>
      <c r="Q366" s="261"/>
      <c r="R366" s="261"/>
      <c r="S366" s="261"/>
      <c r="T366" s="26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3" t="s">
        <v>201</v>
      </c>
      <c r="AU366" s="263" t="s">
        <v>94</v>
      </c>
      <c r="AV366" s="14" t="s">
        <v>94</v>
      </c>
      <c r="AW366" s="14" t="s">
        <v>40</v>
      </c>
      <c r="AX366" s="14" t="s">
        <v>85</v>
      </c>
      <c r="AY366" s="263" t="s">
        <v>193</v>
      </c>
    </row>
    <row r="367" s="15" customFormat="1">
      <c r="A367" s="15"/>
      <c r="B367" s="264"/>
      <c r="C367" s="265"/>
      <c r="D367" s="244" t="s">
        <v>201</v>
      </c>
      <c r="E367" s="266" t="s">
        <v>1</v>
      </c>
      <c r="F367" s="267" t="s">
        <v>252</v>
      </c>
      <c r="G367" s="265"/>
      <c r="H367" s="268">
        <v>853.27599999999995</v>
      </c>
      <c r="I367" s="269"/>
      <c r="J367" s="265"/>
      <c r="K367" s="265"/>
      <c r="L367" s="270"/>
      <c r="M367" s="271"/>
      <c r="N367" s="272"/>
      <c r="O367" s="272"/>
      <c r="P367" s="272"/>
      <c r="Q367" s="272"/>
      <c r="R367" s="272"/>
      <c r="S367" s="272"/>
      <c r="T367" s="273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4" t="s">
        <v>201</v>
      </c>
      <c r="AU367" s="274" t="s">
        <v>94</v>
      </c>
      <c r="AV367" s="15" t="s">
        <v>199</v>
      </c>
      <c r="AW367" s="15" t="s">
        <v>40</v>
      </c>
      <c r="AX367" s="15" t="s">
        <v>92</v>
      </c>
      <c r="AY367" s="274" t="s">
        <v>193</v>
      </c>
    </row>
    <row r="368" s="2" customFormat="1" ht="24.15" customHeight="1">
      <c r="A368" s="40"/>
      <c r="B368" s="41"/>
      <c r="C368" s="229" t="s">
        <v>492</v>
      </c>
      <c r="D368" s="229" t="s">
        <v>196</v>
      </c>
      <c r="E368" s="230" t="s">
        <v>493</v>
      </c>
      <c r="F368" s="231" t="s">
        <v>494</v>
      </c>
      <c r="G368" s="232" t="s">
        <v>130</v>
      </c>
      <c r="H368" s="233">
        <v>853.27599999999995</v>
      </c>
      <c r="I368" s="234"/>
      <c r="J368" s="235">
        <f>ROUND(I368*H368,2)</f>
        <v>0</v>
      </c>
      <c r="K368" s="231" t="s">
        <v>222</v>
      </c>
      <c r="L368" s="46"/>
      <c r="M368" s="236" t="s">
        <v>1</v>
      </c>
      <c r="N368" s="237" t="s">
        <v>50</v>
      </c>
      <c r="O368" s="93"/>
      <c r="P368" s="238">
        <f>O368*H368</f>
        <v>0</v>
      </c>
      <c r="Q368" s="238">
        <v>0.00040400000000000001</v>
      </c>
      <c r="R368" s="238">
        <f>Q368*H368</f>
        <v>0.34472350400000001</v>
      </c>
      <c r="S368" s="238">
        <v>0</v>
      </c>
      <c r="T368" s="239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40" t="s">
        <v>199</v>
      </c>
      <c r="AT368" s="240" t="s">
        <v>196</v>
      </c>
      <c r="AU368" s="240" t="s">
        <v>94</v>
      </c>
      <c r="AY368" s="18" t="s">
        <v>193</v>
      </c>
      <c r="BE368" s="241">
        <f>IF(N368="základní",J368,0)</f>
        <v>0</v>
      </c>
      <c r="BF368" s="241">
        <f>IF(N368="snížená",J368,0)</f>
        <v>0</v>
      </c>
      <c r="BG368" s="241">
        <f>IF(N368="zákl. přenesená",J368,0)</f>
        <v>0</v>
      </c>
      <c r="BH368" s="241">
        <f>IF(N368="sníž. přenesená",J368,0)</f>
        <v>0</v>
      </c>
      <c r="BI368" s="241">
        <f>IF(N368="nulová",J368,0)</f>
        <v>0</v>
      </c>
      <c r="BJ368" s="18" t="s">
        <v>92</v>
      </c>
      <c r="BK368" s="241">
        <f>ROUND(I368*H368,2)</f>
        <v>0</v>
      </c>
      <c r="BL368" s="18" t="s">
        <v>199</v>
      </c>
      <c r="BM368" s="240" t="s">
        <v>495</v>
      </c>
    </row>
    <row r="369" s="14" customFormat="1">
      <c r="A369" s="14"/>
      <c r="B369" s="253"/>
      <c r="C369" s="254"/>
      <c r="D369" s="244" t="s">
        <v>201</v>
      </c>
      <c r="E369" s="255" t="s">
        <v>1</v>
      </c>
      <c r="F369" s="256" t="s">
        <v>139</v>
      </c>
      <c r="G369" s="254"/>
      <c r="H369" s="257">
        <v>21.855</v>
      </c>
      <c r="I369" s="258"/>
      <c r="J369" s="254"/>
      <c r="K369" s="254"/>
      <c r="L369" s="259"/>
      <c r="M369" s="260"/>
      <c r="N369" s="261"/>
      <c r="O369" s="261"/>
      <c r="P369" s="261"/>
      <c r="Q369" s="261"/>
      <c r="R369" s="261"/>
      <c r="S369" s="261"/>
      <c r="T369" s="26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3" t="s">
        <v>201</v>
      </c>
      <c r="AU369" s="263" t="s">
        <v>94</v>
      </c>
      <c r="AV369" s="14" t="s">
        <v>94</v>
      </c>
      <c r="AW369" s="14" t="s">
        <v>40</v>
      </c>
      <c r="AX369" s="14" t="s">
        <v>85</v>
      </c>
      <c r="AY369" s="263" t="s">
        <v>193</v>
      </c>
    </row>
    <row r="370" s="14" customFormat="1">
      <c r="A370" s="14"/>
      <c r="B370" s="253"/>
      <c r="C370" s="254"/>
      <c r="D370" s="244" t="s">
        <v>201</v>
      </c>
      <c r="E370" s="255" t="s">
        <v>1</v>
      </c>
      <c r="F370" s="256" t="s">
        <v>136</v>
      </c>
      <c r="G370" s="254"/>
      <c r="H370" s="257">
        <v>14.211</v>
      </c>
      <c r="I370" s="258"/>
      <c r="J370" s="254"/>
      <c r="K370" s="254"/>
      <c r="L370" s="259"/>
      <c r="M370" s="260"/>
      <c r="N370" s="261"/>
      <c r="O370" s="261"/>
      <c r="P370" s="261"/>
      <c r="Q370" s="261"/>
      <c r="R370" s="261"/>
      <c r="S370" s="261"/>
      <c r="T370" s="26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3" t="s">
        <v>201</v>
      </c>
      <c r="AU370" s="263" t="s">
        <v>94</v>
      </c>
      <c r="AV370" s="14" t="s">
        <v>94</v>
      </c>
      <c r="AW370" s="14" t="s">
        <v>40</v>
      </c>
      <c r="AX370" s="14" t="s">
        <v>85</v>
      </c>
      <c r="AY370" s="263" t="s">
        <v>193</v>
      </c>
    </row>
    <row r="371" s="14" customFormat="1">
      <c r="A371" s="14"/>
      <c r="B371" s="253"/>
      <c r="C371" s="254"/>
      <c r="D371" s="244" t="s">
        <v>201</v>
      </c>
      <c r="E371" s="255" t="s">
        <v>1</v>
      </c>
      <c r="F371" s="256" t="s">
        <v>128</v>
      </c>
      <c r="G371" s="254"/>
      <c r="H371" s="257">
        <v>349.00999999999999</v>
      </c>
      <c r="I371" s="258"/>
      <c r="J371" s="254"/>
      <c r="K371" s="254"/>
      <c r="L371" s="259"/>
      <c r="M371" s="260"/>
      <c r="N371" s="261"/>
      <c r="O371" s="261"/>
      <c r="P371" s="261"/>
      <c r="Q371" s="261"/>
      <c r="R371" s="261"/>
      <c r="S371" s="261"/>
      <c r="T371" s="26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3" t="s">
        <v>201</v>
      </c>
      <c r="AU371" s="263" t="s">
        <v>94</v>
      </c>
      <c r="AV371" s="14" t="s">
        <v>94</v>
      </c>
      <c r="AW371" s="14" t="s">
        <v>40</v>
      </c>
      <c r="AX371" s="14" t="s">
        <v>85</v>
      </c>
      <c r="AY371" s="263" t="s">
        <v>193</v>
      </c>
    </row>
    <row r="372" s="14" customFormat="1">
      <c r="A372" s="14"/>
      <c r="B372" s="253"/>
      <c r="C372" s="254"/>
      <c r="D372" s="244" t="s">
        <v>201</v>
      </c>
      <c r="E372" s="255" t="s">
        <v>1</v>
      </c>
      <c r="F372" s="256" t="s">
        <v>133</v>
      </c>
      <c r="G372" s="254"/>
      <c r="H372" s="257">
        <v>468.19999999999999</v>
      </c>
      <c r="I372" s="258"/>
      <c r="J372" s="254"/>
      <c r="K372" s="254"/>
      <c r="L372" s="259"/>
      <c r="M372" s="260"/>
      <c r="N372" s="261"/>
      <c r="O372" s="261"/>
      <c r="P372" s="261"/>
      <c r="Q372" s="261"/>
      <c r="R372" s="261"/>
      <c r="S372" s="261"/>
      <c r="T372" s="26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3" t="s">
        <v>201</v>
      </c>
      <c r="AU372" s="263" t="s">
        <v>94</v>
      </c>
      <c r="AV372" s="14" t="s">
        <v>94</v>
      </c>
      <c r="AW372" s="14" t="s">
        <v>40</v>
      </c>
      <c r="AX372" s="14" t="s">
        <v>85</v>
      </c>
      <c r="AY372" s="263" t="s">
        <v>193</v>
      </c>
    </row>
    <row r="373" s="15" customFormat="1">
      <c r="A373" s="15"/>
      <c r="B373" s="264"/>
      <c r="C373" s="265"/>
      <c r="D373" s="244" t="s">
        <v>201</v>
      </c>
      <c r="E373" s="266" t="s">
        <v>1</v>
      </c>
      <c r="F373" s="267" t="s">
        <v>252</v>
      </c>
      <c r="G373" s="265"/>
      <c r="H373" s="268">
        <v>853.27599999999995</v>
      </c>
      <c r="I373" s="269"/>
      <c r="J373" s="265"/>
      <c r="K373" s="265"/>
      <c r="L373" s="270"/>
      <c r="M373" s="271"/>
      <c r="N373" s="272"/>
      <c r="O373" s="272"/>
      <c r="P373" s="272"/>
      <c r="Q373" s="272"/>
      <c r="R373" s="272"/>
      <c r="S373" s="272"/>
      <c r="T373" s="273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4" t="s">
        <v>201</v>
      </c>
      <c r="AU373" s="274" t="s">
        <v>94</v>
      </c>
      <c r="AV373" s="15" t="s">
        <v>199</v>
      </c>
      <c r="AW373" s="15" t="s">
        <v>40</v>
      </c>
      <c r="AX373" s="15" t="s">
        <v>92</v>
      </c>
      <c r="AY373" s="274" t="s">
        <v>193</v>
      </c>
    </row>
    <row r="374" s="2" customFormat="1" ht="16.5" customHeight="1">
      <c r="A374" s="40"/>
      <c r="B374" s="41"/>
      <c r="C374" s="229" t="s">
        <v>496</v>
      </c>
      <c r="D374" s="229" t="s">
        <v>196</v>
      </c>
      <c r="E374" s="230" t="s">
        <v>497</v>
      </c>
      <c r="F374" s="231" t="s">
        <v>498</v>
      </c>
      <c r="G374" s="232" t="s">
        <v>126</v>
      </c>
      <c r="H374" s="233">
        <v>14.211</v>
      </c>
      <c r="I374" s="234"/>
      <c r="J374" s="235">
        <f>ROUND(I374*H374,2)</f>
        <v>0</v>
      </c>
      <c r="K374" s="231" t="s">
        <v>1</v>
      </c>
      <c r="L374" s="46"/>
      <c r="M374" s="236" t="s">
        <v>1</v>
      </c>
      <c r="N374" s="237" t="s">
        <v>50</v>
      </c>
      <c r="O374" s="93"/>
      <c r="P374" s="238">
        <f>O374*H374</f>
        <v>0</v>
      </c>
      <c r="Q374" s="238">
        <v>0</v>
      </c>
      <c r="R374" s="238">
        <f>Q374*H374</f>
        <v>0</v>
      </c>
      <c r="S374" s="238">
        <v>0</v>
      </c>
      <c r="T374" s="239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40" t="s">
        <v>199</v>
      </c>
      <c r="AT374" s="240" t="s">
        <v>196</v>
      </c>
      <c r="AU374" s="240" t="s">
        <v>94</v>
      </c>
      <c r="AY374" s="18" t="s">
        <v>193</v>
      </c>
      <c r="BE374" s="241">
        <f>IF(N374="základní",J374,0)</f>
        <v>0</v>
      </c>
      <c r="BF374" s="241">
        <f>IF(N374="snížená",J374,0)</f>
        <v>0</v>
      </c>
      <c r="BG374" s="241">
        <f>IF(N374="zákl. přenesená",J374,0)</f>
        <v>0</v>
      </c>
      <c r="BH374" s="241">
        <f>IF(N374="sníž. přenesená",J374,0)</f>
        <v>0</v>
      </c>
      <c r="BI374" s="241">
        <f>IF(N374="nulová",J374,0)</f>
        <v>0</v>
      </c>
      <c r="BJ374" s="18" t="s">
        <v>92</v>
      </c>
      <c r="BK374" s="241">
        <f>ROUND(I374*H374,2)</f>
        <v>0</v>
      </c>
      <c r="BL374" s="18" t="s">
        <v>199</v>
      </c>
      <c r="BM374" s="240" t="s">
        <v>499</v>
      </c>
    </row>
    <row r="375" s="14" customFormat="1">
      <c r="A375" s="14"/>
      <c r="B375" s="253"/>
      <c r="C375" s="254"/>
      <c r="D375" s="244" t="s">
        <v>201</v>
      </c>
      <c r="E375" s="255" t="s">
        <v>1</v>
      </c>
      <c r="F375" s="256" t="s">
        <v>136</v>
      </c>
      <c r="G375" s="254"/>
      <c r="H375" s="257">
        <v>14.211</v>
      </c>
      <c r="I375" s="258"/>
      <c r="J375" s="254"/>
      <c r="K375" s="254"/>
      <c r="L375" s="259"/>
      <c r="M375" s="260"/>
      <c r="N375" s="261"/>
      <c r="O375" s="261"/>
      <c r="P375" s="261"/>
      <c r="Q375" s="261"/>
      <c r="R375" s="261"/>
      <c r="S375" s="261"/>
      <c r="T375" s="26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3" t="s">
        <v>201</v>
      </c>
      <c r="AU375" s="263" t="s">
        <v>94</v>
      </c>
      <c r="AV375" s="14" t="s">
        <v>94</v>
      </c>
      <c r="AW375" s="14" t="s">
        <v>40</v>
      </c>
      <c r="AX375" s="14" t="s">
        <v>92</v>
      </c>
      <c r="AY375" s="263" t="s">
        <v>193</v>
      </c>
    </row>
    <row r="376" s="12" customFormat="1" ht="22.8" customHeight="1">
      <c r="A376" s="12"/>
      <c r="B376" s="213"/>
      <c r="C376" s="214"/>
      <c r="D376" s="215" t="s">
        <v>84</v>
      </c>
      <c r="E376" s="227" t="s">
        <v>500</v>
      </c>
      <c r="F376" s="227" t="s">
        <v>501</v>
      </c>
      <c r="G376" s="214"/>
      <c r="H376" s="214"/>
      <c r="I376" s="217"/>
      <c r="J376" s="228">
        <f>BK376</f>
        <v>0</v>
      </c>
      <c r="K376" s="214"/>
      <c r="L376" s="219"/>
      <c r="M376" s="220"/>
      <c r="N376" s="221"/>
      <c r="O376" s="221"/>
      <c r="P376" s="222">
        <f>SUM(P377:P494)</f>
        <v>0</v>
      </c>
      <c r="Q376" s="221"/>
      <c r="R376" s="222">
        <f>SUM(R377:R494)</f>
        <v>88.272225426239984</v>
      </c>
      <c r="S376" s="221"/>
      <c r="T376" s="223">
        <f>SUM(T377:T494)</f>
        <v>20.25299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24" t="s">
        <v>92</v>
      </c>
      <c r="AT376" s="225" t="s">
        <v>84</v>
      </c>
      <c r="AU376" s="225" t="s">
        <v>92</v>
      </c>
      <c r="AY376" s="224" t="s">
        <v>193</v>
      </c>
      <c r="BK376" s="226">
        <f>SUM(BK377:BK494)</f>
        <v>0</v>
      </c>
    </row>
    <row r="377" s="2" customFormat="1" ht="33" customHeight="1">
      <c r="A377" s="40"/>
      <c r="B377" s="41"/>
      <c r="C377" s="229" t="s">
        <v>502</v>
      </c>
      <c r="D377" s="229" t="s">
        <v>196</v>
      </c>
      <c r="E377" s="230" t="s">
        <v>503</v>
      </c>
      <c r="F377" s="231" t="s">
        <v>504</v>
      </c>
      <c r="G377" s="232" t="s">
        <v>221</v>
      </c>
      <c r="H377" s="233">
        <v>58</v>
      </c>
      <c r="I377" s="234"/>
      <c r="J377" s="235">
        <f>ROUND(I377*H377,2)</f>
        <v>0</v>
      </c>
      <c r="K377" s="231" t="s">
        <v>222</v>
      </c>
      <c r="L377" s="46"/>
      <c r="M377" s="236" t="s">
        <v>1</v>
      </c>
      <c r="N377" s="237" t="s">
        <v>50</v>
      </c>
      <c r="O377" s="93"/>
      <c r="P377" s="238">
        <f>O377*H377</f>
        <v>0</v>
      </c>
      <c r="Q377" s="238">
        <v>0.27204800000000001</v>
      </c>
      <c r="R377" s="238">
        <f>Q377*H377</f>
        <v>15.778784</v>
      </c>
      <c r="S377" s="238">
        <v>0</v>
      </c>
      <c r="T377" s="239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40" t="s">
        <v>199</v>
      </c>
      <c r="AT377" s="240" t="s">
        <v>196</v>
      </c>
      <c r="AU377" s="240" t="s">
        <v>94</v>
      </c>
      <c r="AY377" s="18" t="s">
        <v>193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8" t="s">
        <v>92</v>
      </c>
      <c r="BK377" s="241">
        <f>ROUND(I377*H377,2)</f>
        <v>0</v>
      </c>
      <c r="BL377" s="18" t="s">
        <v>199</v>
      </c>
      <c r="BM377" s="240" t="s">
        <v>505</v>
      </c>
    </row>
    <row r="378" s="13" customFormat="1">
      <c r="A378" s="13"/>
      <c r="B378" s="242"/>
      <c r="C378" s="243"/>
      <c r="D378" s="244" t="s">
        <v>201</v>
      </c>
      <c r="E378" s="245" t="s">
        <v>1</v>
      </c>
      <c r="F378" s="246" t="s">
        <v>506</v>
      </c>
      <c r="G378" s="243"/>
      <c r="H378" s="245" t="s">
        <v>1</v>
      </c>
      <c r="I378" s="247"/>
      <c r="J378" s="243"/>
      <c r="K378" s="243"/>
      <c r="L378" s="248"/>
      <c r="M378" s="249"/>
      <c r="N378" s="250"/>
      <c r="O378" s="250"/>
      <c r="P378" s="250"/>
      <c r="Q378" s="250"/>
      <c r="R378" s="250"/>
      <c r="S378" s="250"/>
      <c r="T378" s="25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2" t="s">
        <v>201</v>
      </c>
      <c r="AU378" s="252" t="s">
        <v>94</v>
      </c>
      <c r="AV378" s="13" t="s">
        <v>92</v>
      </c>
      <c r="AW378" s="13" t="s">
        <v>40</v>
      </c>
      <c r="AX378" s="13" t="s">
        <v>85</v>
      </c>
      <c r="AY378" s="252" t="s">
        <v>193</v>
      </c>
    </row>
    <row r="379" s="14" customFormat="1">
      <c r="A379" s="14"/>
      <c r="B379" s="253"/>
      <c r="C379" s="254"/>
      <c r="D379" s="244" t="s">
        <v>201</v>
      </c>
      <c r="E379" s="255" t="s">
        <v>1</v>
      </c>
      <c r="F379" s="256" t="s">
        <v>507</v>
      </c>
      <c r="G379" s="254"/>
      <c r="H379" s="257">
        <v>58</v>
      </c>
      <c r="I379" s="258"/>
      <c r="J379" s="254"/>
      <c r="K379" s="254"/>
      <c r="L379" s="259"/>
      <c r="M379" s="260"/>
      <c r="N379" s="261"/>
      <c r="O379" s="261"/>
      <c r="P379" s="261"/>
      <c r="Q379" s="261"/>
      <c r="R379" s="261"/>
      <c r="S379" s="261"/>
      <c r="T379" s="26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3" t="s">
        <v>201</v>
      </c>
      <c r="AU379" s="263" t="s">
        <v>94</v>
      </c>
      <c r="AV379" s="14" t="s">
        <v>94</v>
      </c>
      <c r="AW379" s="14" t="s">
        <v>40</v>
      </c>
      <c r="AX379" s="14" t="s">
        <v>92</v>
      </c>
      <c r="AY379" s="263" t="s">
        <v>193</v>
      </c>
    </row>
    <row r="380" s="2" customFormat="1" ht="24.15" customHeight="1">
      <c r="A380" s="40"/>
      <c r="B380" s="41"/>
      <c r="C380" s="286" t="s">
        <v>508</v>
      </c>
      <c r="D380" s="286" t="s">
        <v>509</v>
      </c>
      <c r="E380" s="287" t="s">
        <v>510</v>
      </c>
      <c r="F380" s="288" t="s">
        <v>511</v>
      </c>
      <c r="G380" s="289" t="s">
        <v>221</v>
      </c>
      <c r="H380" s="290">
        <v>58</v>
      </c>
      <c r="I380" s="291"/>
      <c r="J380" s="292">
        <f>ROUND(I380*H380,2)</f>
        <v>0</v>
      </c>
      <c r="K380" s="288" t="s">
        <v>222</v>
      </c>
      <c r="L380" s="293"/>
      <c r="M380" s="294" t="s">
        <v>1</v>
      </c>
      <c r="N380" s="295" t="s">
        <v>50</v>
      </c>
      <c r="O380" s="93"/>
      <c r="P380" s="238">
        <f>O380*H380</f>
        <v>0</v>
      </c>
      <c r="Q380" s="238">
        <v>0.027</v>
      </c>
      <c r="R380" s="238">
        <f>Q380*H380</f>
        <v>1.5660000000000001</v>
      </c>
      <c r="S380" s="238">
        <v>0</v>
      </c>
      <c r="T380" s="239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40" t="s">
        <v>266</v>
      </c>
      <c r="AT380" s="240" t="s">
        <v>509</v>
      </c>
      <c r="AU380" s="240" t="s">
        <v>94</v>
      </c>
      <c r="AY380" s="18" t="s">
        <v>193</v>
      </c>
      <c r="BE380" s="241">
        <f>IF(N380="základní",J380,0)</f>
        <v>0</v>
      </c>
      <c r="BF380" s="241">
        <f>IF(N380="snížená",J380,0)</f>
        <v>0</v>
      </c>
      <c r="BG380" s="241">
        <f>IF(N380="zákl. přenesená",J380,0)</f>
        <v>0</v>
      </c>
      <c r="BH380" s="241">
        <f>IF(N380="sníž. přenesená",J380,0)</f>
        <v>0</v>
      </c>
      <c r="BI380" s="241">
        <f>IF(N380="nulová",J380,0)</f>
        <v>0</v>
      </c>
      <c r="BJ380" s="18" t="s">
        <v>92</v>
      </c>
      <c r="BK380" s="241">
        <f>ROUND(I380*H380,2)</f>
        <v>0</v>
      </c>
      <c r="BL380" s="18" t="s">
        <v>199</v>
      </c>
      <c r="BM380" s="240" t="s">
        <v>512</v>
      </c>
    </row>
    <row r="381" s="13" customFormat="1">
      <c r="A381" s="13"/>
      <c r="B381" s="242"/>
      <c r="C381" s="243"/>
      <c r="D381" s="244" t="s">
        <v>201</v>
      </c>
      <c r="E381" s="245" t="s">
        <v>1</v>
      </c>
      <c r="F381" s="246" t="s">
        <v>506</v>
      </c>
      <c r="G381" s="243"/>
      <c r="H381" s="245" t="s">
        <v>1</v>
      </c>
      <c r="I381" s="247"/>
      <c r="J381" s="243"/>
      <c r="K381" s="243"/>
      <c r="L381" s="248"/>
      <c r="M381" s="249"/>
      <c r="N381" s="250"/>
      <c r="O381" s="250"/>
      <c r="P381" s="250"/>
      <c r="Q381" s="250"/>
      <c r="R381" s="250"/>
      <c r="S381" s="250"/>
      <c r="T381" s="25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2" t="s">
        <v>201</v>
      </c>
      <c r="AU381" s="252" t="s">
        <v>94</v>
      </c>
      <c r="AV381" s="13" t="s">
        <v>92</v>
      </c>
      <c r="AW381" s="13" t="s">
        <v>40</v>
      </c>
      <c r="AX381" s="13" t="s">
        <v>85</v>
      </c>
      <c r="AY381" s="252" t="s">
        <v>193</v>
      </c>
    </row>
    <row r="382" s="14" customFormat="1">
      <c r="A382" s="14"/>
      <c r="B382" s="253"/>
      <c r="C382" s="254"/>
      <c r="D382" s="244" t="s">
        <v>201</v>
      </c>
      <c r="E382" s="255" t="s">
        <v>1</v>
      </c>
      <c r="F382" s="256" t="s">
        <v>507</v>
      </c>
      <c r="G382" s="254"/>
      <c r="H382" s="257">
        <v>58</v>
      </c>
      <c r="I382" s="258"/>
      <c r="J382" s="254"/>
      <c r="K382" s="254"/>
      <c r="L382" s="259"/>
      <c r="M382" s="260"/>
      <c r="N382" s="261"/>
      <c r="O382" s="261"/>
      <c r="P382" s="261"/>
      <c r="Q382" s="261"/>
      <c r="R382" s="261"/>
      <c r="S382" s="261"/>
      <c r="T382" s="26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3" t="s">
        <v>201</v>
      </c>
      <c r="AU382" s="263" t="s">
        <v>94</v>
      </c>
      <c r="AV382" s="14" t="s">
        <v>94</v>
      </c>
      <c r="AW382" s="14" t="s">
        <v>40</v>
      </c>
      <c r="AX382" s="14" t="s">
        <v>92</v>
      </c>
      <c r="AY382" s="263" t="s">
        <v>193</v>
      </c>
    </row>
    <row r="383" s="2" customFormat="1" ht="21.75" customHeight="1">
      <c r="A383" s="40"/>
      <c r="B383" s="41"/>
      <c r="C383" s="229" t="s">
        <v>513</v>
      </c>
      <c r="D383" s="229" t="s">
        <v>196</v>
      </c>
      <c r="E383" s="230" t="s">
        <v>514</v>
      </c>
      <c r="F383" s="231" t="s">
        <v>515</v>
      </c>
      <c r="G383" s="232" t="s">
        <v>126</v>
      </c>
      <c r="H383" s="233">
        <v>0.621</v>
      </c>
      <c r="I383" s="234"/>
      <c r="J383" s="235">
        <f>ROUND(I383*H383,2)</f>
        <v>0</v>
      </c>
      <c r="K383" s="231" t="s">
        <v>1</v>
      </c>
      <c r="L383" s="46"/>
      <c r="M383" s="236" t="s">
        <v>1</v>
      </c>
      <c r="N383" s="237" t="s">
        <v>50</v>
      </c>
      <c r="O383" s="93"/>
      <c r="P383" s="238">
        <f>O383*H383</f>
        <v>0</v>
      </c>
      <c r="Q383" s="238">
        <v>2.6269200000000001</v>
      </c>
      <c r="R383" s="238">
        <f>Q383*H383</f>
        <v>1.6313173200000002</v>
      </c>
      <c r="S383" s="238">
        <v>0</v>
      </c>
      <c r="T383" s="239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40" t="s">
        <v>199</v>
      </c>
      <c r="AT383" s="240" t="s">
        <v>196</v>
      </c>
      <c r="AU383" s="240" t="s">
        <v>94</v>
      </c>
      <c r="AY383" s="18" t="s">
        <v>193</v>
      </c>
      <c r="BE383" s="241">
        <f>IF(N383="základní",J383,0)</f>
        <v>0</v>
      </c>
      <c r="BF383" s="241">
        <f>IF(N383="snížená",J383,0)</f>
        <v>0</v>
      </c>
      <c r="BG383" s="241">
        <f>IF(N383="zákl. přenesená",J383,0)</f>
        <v>0</v>
      </c>
      <c r="BH383" s="241">
        <f>IF(N383="sníž. přenesená",J383,0)</f>
        <v>0</v>
      </c>
      <c r="BI383" s="241">
        <f>IF(N383="nulová",J383,0)</f>
        <v>0</v>
      </c>
      <c r="BJ383" s="18" t="s">
        <v>92</v>
      </c>
      <c r="BK383" s="241">
        <f>ROUND(I383*H383,2)</f>
        <v>0</v>
      </c>
      <c r="BL383" s="18" t="s">
        <v>199</v>
      </c>
      <c r="BM383" s="240" t="s">
        <v>516</v>
      </c>
    </row>
    <row r="384" s="13" customFormat="1">
      <c r="A384" s="13"/>
      <c r="B384" s="242"/>
      <c r="C384" s="243"/>
      <c r="D384" s="244" t="s">
        <v>201</v>
      </c>
      <c r="E384" s="245" t="s">
        <v>1</v>
      </c>
      <c r="F384" s="246" t="s">
        <v>517</v>
      </c>
      <c r="G384" s="243"/>
      <c r="H384" s="245" t="s">
        <v>1</v>
      </c>
      <c r="I384" s="247"/>
      <c r="J384" s="243"/>
      <c r="K384" s="243"/>
      <c r="L384" s="248"/>
      <c r="M384" s="249"/>
      <c r="N384" s="250"/>
      <c r="O384" s="250"/>
      <c r="P384" s="250"/>
      <c r="Q384" s="250"/>
      <c r="R384" s="250"/>
      <c r="S384" s="250"/>
      <c r="T384" s="25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2" t="s">
        <v>201</v>
      </c>
      <c r="AU384" s="252" t="s">
        <v>94</v>
      </c>
      <c r="AV384" s="13" t="s">
        <v>92</v>
      </c>
      <c r="AW384" s="13" t="s">
        <v>40</v>
      </c>
      <c r="AX384" s="13" t="s">
        <v>85</v>
      </c>
      <c r="AY384" s="252" t="s">
        <v>193</v>
      </c>
    </row>
    <row r="385" s="14" customFormat="1">
      <c r="A385" s="14"/>
      <c r="B385" s="253"/>
      <c r="C385" s="254"/>
      <c r="D385" s="244" t="s">
        <v>201</v>
      </c>
      <c r="E385" s="255" t="s">
        <v>1</v>
      </c>
      <c r="F385" s="256" t="s">
        <v>518</v>
      </c>
      <c r="G385" s="254"/>
      <c r="H385" s="257">
        <v>0.621</v>
      </c>
      <c r="I385" s="258"/>
      <c r="J385" s="254"/>
      <c r="K385" s="254"/>
      <c r="L385" s="259"/>
      <c r="M385" s="260"/>
      <c r="N385" s="261"/>
      <c r="O385" s="261"/>
      <c r="P385" s="261"/>
      <c r="Q385" s="261"/>
      <c r="R385" s="261"/>
      <c r="S385" s="261"/>
      <c r="T385" s="26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3" t="s">
        <v>201</v>
      </c>
      <c r="AU385" s="263" t="s">
        <v>94</v>
      </c>
      <c r="AV385" s="14" t="s">
        <v>94</v>
      </c>
      <c r="AW385" s="14" t="s">
        <v>40</v>
      </c>
      <c r="AX385" s="14" t="s">
        <v>92</v>
      </c>
      <c r="AY385" s="263" t="s">
        <v>193</v>
      </c>
    </row>
    <row r="386" s="2" customFormat="1" ht="16.5" customHeight="1">
      <c r="A386" s="40"/>
      <c r="B386" s="41"/>
      <c r="C386" s="229" t="s">
        <v>519</v>
      </c>
      <c r="D386" s="229" t="s">
        <v>196</v>
      </c>
      <c r="E386" s="230" t="s">
        <v>520</v>
      </c>
      <c r="F386" s="231" t="s">
        <v>521</v>
      </c>
      <c r="G386" s="232" t="s">
        <v>130</v>
      </c>
      <c r="H386" s="233">
        <v>711.77999999999997</v>
      </c>
      <c r="I386" s="234"/>
      <c r="J386" s="235">
        <f>ROUND(I386*H386,2)</f>
        <v>0</v>
      </c>
      <c r="K386" s="231" t="s">
        <v>222</v>
      </c>
      <c r="L386" s="46"/>
      <c r="M386" s="236" t="s">
        <v>1</v>
      </c>
      <c r="N386" s="237" t="s">
        <v>50</v>
      </c>
      <c r="O386" s="93"/>
      <c r="P386" s="238">
        <f>O386*H386</f>
        <v>0</v>
      </c>
      <c r="Q386" s="238">
        <v>0</v>
      </c>
      <c r="R386" s="238">
        <f>Q386*H386</f>
        <v>0</v>
      </c>
      <c r="S386" s="238">
        <v>0</v>
      </c>
      <c r="T386" s="239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40" t="s">
        <v>214</v>
      </c>
      <c r="AT386" s="240" t="s">
        <v>196</v>
      </c>
      <c r="AU386" s="240" t="s">
        <v>94</v>
      </c>
      <c r="AY386" s="18" t="s">
        <v>193</v>
      </c>
      <c r="BE386" s="241">
        <f>IF(N386="základní",J386,0)</f>
        <v>0</v>
      </c>
      <c r="BF386" s="241">
        <f>IF(N386="snížená",J386,0)</f>
        <v>0</v>
      </c>
      <c r="BG386" s="241">
        <f>IF(N386="zákl. přenesená",J386,0)</f>
        <v>0</v>
      </c>
      <c r="BH386" s="241">
        <f>IF(N386="sníž. přenesená",J386,0)</f>
        <v>0</v>
      </c>
      <c r="BI386" s="241">
        <f>IF(N386="nulová",J386,0)</f>
        <v>0</v>
      </c>
      <c r="BJ386" s="18" t="s">
        <v>92</v>
      </c>
      <c r="BK386" s="241">
        <f>ROUND(I386*H386,2)</f>
        <v>0</v>
      </c>
      <c r="BL386" s="18" t="s">
        <v>214</v>
      </c>
      <c r="BM386" s="240" t="s">
        <v>522</v>
      </c>
    </row>
    <row r="387" s="13" customFormat="1">
      <c r="A387" s="13"/>
      <c r="B387" s="242"/>
      <c r="C387" s="243"/>
      <c r="D387" s="244" t="s">
        <v>201</v>
      </c>
      <c r="E387" s="245" t="s">
        <v>1</v>
      </c>
      <c r="F387" s="246" t="s">
        <v>523</v>
      </c>
      <c r="G387" s="243"/>
      <c r="H387" s="245" t="s">
        <v>1</v>
      </c>
      <c r="I387" s="247"/>
      <c r="J387" s="243"/>
      <c r="K387" s="243"/>
      <c r="L387" s="248"/>
      <c r="M387" s="249"/>
      <c r="N387" s="250"/>
      <c r="O387" s="250"/>
      <c r="P387" s="250"/>
      <c r="Q387" s="250"/>
      <c r="R387" s="250"/>
      <c r="S387" s="250"/>
      <c r="T387" s="25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2" t="s">
        <v>201</v>
      </c>
      <c r="AU387" s="252" t="s">
        <v>94</v>
      </c>
      <c r="AV387" s="13" t="s">
        <v>92</v>
      </c>
      <c r="AW387" s="13" t="s">
        <v>40</v>
      </c>
      <c r="AX387" s="13" t="s">
        <v>85</v>
      </c>
      <c r="AY387" s="252" t="s">
        <v>193</v>
      </c>
    </row>
    <row r="388" s="14" customFormat="1">
      <c r="A388" s="14"/>
      <c r="B388" s="253"/>
      <c r="C388" s="254"/>
      <c r="D388" s="244" t="s">
        <v>201</v>
      </c>
      <c r="E388" s="255" t="s">
        <v>1</v>
      </c>
      <c r="F388" s="256" t="s">
        <v>524</v>
      </c>
      <c r="G388" s="254"/>
      <c r="H388" s="257">
        <v>711.77999999999997</v>
      </c>
      <c r="I388" s="258"/>
      <c r="J388" s="254"/>
      <c r="K388" s="254"/>
      <c r="L388" s="259"/>
      <c r="M388" s="260"/>
      <c r="N388" s="261"/>
      <c r="O388" s="261"/>
      <c r="P388" s="261"/>
      <c r="Q388" s="261"/>
      <c r="R388" s="261"/>
      <c r="S388" s="261"/>
      <c r="T388" s="26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3" t="s">
        <v>201</v>
      </c>
      <c r="AU388" s="263" t="s">
        <v>94</v>
      </c>
      <c r="AV388" s="14" t="s">
        <v>94</v>
      </c>
      <c r="AW388" s="14" t="s">
        <v>40</v>
      </c>
      <c r="AX388" s="14" t="s">
        <v>92</v>
      </c>
      <c r="AY388" s="263" t="s">
        <v>193</v>
      </c>
    </row>
    <row r="389" s="2" customFormat="1" ht="16.5" customHeight="1">
      <c r="A389" s="40"/>
      <c r="B389" s="41"/>
      <c r="C389" s="229" t="s">
        <v>525</v>
      </c>
      <c r="D389" s="229" t="s">
        <v>196</v>
      </c>
      <c r="E389" s="230" t="s">
        <v>526</v>
      </c>
      <c r="F389" s="231" t="s">
        <v>527</v>
      </c>
      <c r="G389" s="232" t="s">
        <v>130</v>
      </c>
      <c r="H389" s="233">
        <v>711.77999999999997</v>
      </c>
      <c r="I389" s="234"/>
      <c r="J389" s="235">
        <f>ROUND(I389*H389,2)</f>
        <v>0</v>
      </c>
      <c r="K389" s="231" t="s">
        <v>222</v>
      </c>
      <c r="L389" s="46"/>
      <c r="M389" s="236" t="s">
        <v>1</v>
      </c>
      <c r="N389" s="237" t="s">
        <v>50</v>
      </c>
      <c r="O389" s="93"/>
      <c r="P389" s="238">
        <f>O389*H389</f>
        <v>0</v>
      </c>
      <c r="Q389" s="238">
        <v>0</v>
      </c>
      <c r="R389" s="238">
        <f>Q389*H389</f>
        <v>0</v>
      </c>
      <c r="S389" s="238">
        <v>0</v>
      </c>
      <c r="T389" s="239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40" t="s">
        <v>214</v>
      </c>
      <c r="AT389" s="240" t="s">
        <v>196</v>
      </c>
      <c r="AU389" s="240" t="s">
        <v>94</v>
      </c>
      <c r="AY389" s="18" t="s">
        <v>193</v>
      </c>
      <c r="BE389" s="241">
        <f>IF(N389="základní",J389,0)</f>
        <v>0</v>
      </c>
      <c r="BF389" s="241">
        <f>IF(N389="snížená",J389,0)</f>
        <v>0</v>
      </c>
      <c r="BG389" s="241">
        <f>IF(N389="zákl. přenesená",J389,0)</f>
        <v>0</v>
      </c>
      <c r="BH389" s="241">
        <f>IF(N389="sníž. přenesená",J389,0)</f>
        <v>0</v>
      </c>
      <c r="BI389" s="241">
        <f>IF(N389="nulová",J389,0)</f>
        <v>0</v>
      </c>
      <c r="BJ389" s="18" t="s">
        <v>92</v>
      </c>
      <c r="BK389" s="241">
        <f>ROUND(I389*H389,2)</f>
        <v>0</v>
      </c>
      <c r="BL389" s="18" t="s">
        <v>214</v>
      </c>
      <c r="BM389" s="240" t="s">
        <v>528</v>
      </c>
    </row>
    <row r="390" s="13" customFormat="1">
      <c r="A390" s="13"/>
      <c r="B390" s="242"/>
      <c r="C390" s="243"/>
      <c r="D390" s="244" t="s">
        <v>201</v>
      </c>
      <c r="E390" s="245" t="s">
        <v>1</v>
      </c>
      <c r="F390" s="246" t="s">
        <v>523</v>
      </c>
      <c r="G390" s="243"/>
      <c r="H390" s="245" t="s">
        <v>1</v>
      </c>
      <c r="I390" s="247"/>
      <c r="J390" s="243"/>
      <c r="K390" s="243"/>
      <c r="L390" s="248"/>
      <c r="M390" s="249"/>
      <c r="N390" s="250"/>
      <c r="O390" s="250"/>
      <c r="P390" s="250"/>
      <c r="Q390" s="250"/>
      <c r="R390" s="250"/>
      <c r="S390" s="250"/>
      <c r="T390" s="25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2" t="s">
        <v>201</v>
      </c>
      <c r="AU390" s="252" t="s">
        <v>94</v>
      </c>
      <c r="AV390" s="13" t="s">
        <v>92</v>
      </c>
      <c r="AW390" s="13" t="s">
        <v>40</v>
      </c>
      <c r="AX390" s="13" t="s">
        <v>85</v>
      </c>
      <c r="AY390" s="252" t="s">
        <v>193</v>
      </c>
    </row>
    <row r="391" s="14" customFormat="1">
      <c r="A391" s="14"/>
      <c r="B391" s="253"/>
      <c r="C391" s="254"/>
      <c r="D391" s="244" t="s">
        <v>201</v>
      </c>
      <c r="E391" s="255" t="s">
        <v>1</v>
      </c>
      <c r="F391" s="256" t="s">
        <v>524</v>
      </c>
      <c r="G391" s="254"/>
      <c r="H391" s="257">
        <v>711.77999999999997</v>
      </c>
      <c r="I391" s="258"/>
      <c r="J391" s="254"/>
      <c r="K391" s="254"/>
      <c r="L391" s="259"/>
      <c r="M391" s="260"/>
      <c r="N391" s="261"/>
      <c r="O391" s="261"/>
      <c r="P391" s="261"/>
      <c r="Q391" s="261"/>
      <c r="R391" s="261"/>
      <c r="S391" s="261"/>
      <c r="T391" s="26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3" t="s">
        <v>201</v>
      </c>
      <c r="AU391" s="263" t="s">
        <v>94</v>
      </c>
      <c r="AV391" s="14" t="s">
        <v>94</v>
      </c>
      <c r="AW391" s="14" t="s">
        <v>40</v>
      </c>
      <c r="AX391" s="14" t="s">
        <v>92</v>
      </c>
      <c r="AY391" s="263" t="s">
        <v>193</v>
      </c>
    </row>
    <row r="392" s="2" customFormat="1" ht="33" customHeight="1">
      <c r="A392" s="40"/>
      <c r="B392" s="41"/>
      <c r="C392" s="229" t="s">
        <v>529</v>
      </c>
      <c r="D392" s="229" t="s">
        <v>196</v>
      </c>
      <c r="E392" s="230" t="s">
        <v>530</v>
      </c>
      <c r="F392" s="231" t="s">
        <v>531</v>
      </c>
      <c r="G392" s="232" t="s">
        <v>126</v>
      </c>
      <c r="H392" s="233">
        <v>23.725999999999999</v>
      </c>
      <c r="I392" s="234"/>
      <c r="J392" s="235">
        <f>ROUND(I392*H392,2)</f>
        <v>0</v>
      </c>
      <c r="K392" s="231" t="s">
        <v>222</v>
      </c>
      <c r="L392" s="46"/>
      <c r="M392" s="236" t="s">
        <v>1</v>
      </c>
      <c r="N392" s="237" t="s">
        <v>50</v>
      </c>
      <c r="O392" s="93"/>
      <c r="P392" s="238">
        <f>O392*H392</f>
        <v>0</v>
      </c>
      <c r="Q392" s="238">
        <v>2.5018699999999998</v>
      </c>
      <c r="R392" s="238">
        <f>Q392*H392</f>
        <v>59.359367619999993</v>
      </c>
      <c r="S392" s="238">
        <v>0</v>
      </c>
      <c r="T392" s="239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40" t="s">
        <v>199</v>
      </c>
      <c r="AT392" s="240" t="s">
        <v>196</v>
      </c>
      <c r="AU392" s="240" t="s">
        <v>94</v>
      </c>
      <c r="AY392" s="18" t="s">
        <v>193</v>
      </c>
      <c r="BE392" s="241">
        <f>IF(N392="základní",J392,0)</f>
        <v>0</v>
      </c>
      <c r="BF392" s="241">
        <f>IF(N392="snížená",J392,0)</f>
        <v>0</v>
      </c>
      <c r="BG392" s="241">
        <f>IF(N392="zákl. přenesená",J392,0)</f>
        <v>0</v>
      </c>
      <c r="BH392" s="241">
        <f>IF(N392="sníž. přenesená",J392,0)</f>
        <v>0</v>
      </c>
      <c r="BI392" s="241">
        <f>IF(N392="nulová",J392,0)</f>
        <v>0</v>
      </c>
      <c r="BJ392" s="18" t="s">
        <v>92</v>
      </c>
      <c r="BK392" s="241">
        <f>ROUND(I392*H392,2)</f>
        <v>0</v>
      </c>
      <c r="BL392" s="18" t="s">
        <v>199</v>
      </c>
      <c r="BM392" s="240" t="s">
        <v>532</v>
      </c>
    </row>
    <row r="393" s="13" customFormat="1">
      <c r="A393" s="13"/>
      <c r="B393" s="242"/>
      <c r="C393" s="243"/>
      <c r="D393" s="244" t="s">
        <v>201</v>
      </c>
      <c r="E393" s="245" t="s">
        <v>1</v>
      </c>
      <c r="F393" s="246" t="s">
        <v>533</v>
      </c>
      <c r="G393" s="243"/>
      <c r="H393" s="245" t="s">
        <v>1</v>
      </c>
      <c r="I393" s="247"/>
      <c r="J393" s="243"/>
      <c r="K393" s="243"/>
      <c r="L393" s="248"/>
      <c r="M393" s="249"/>
      <c r="N393" s="250"/>
      <c r="O393" s="250"/>
      <c r="P393" s="250"/>
      <c r="Q393" s="250"/>
      <c r="R393" s="250"/>
      <c r="S393" s="250"/>
      <c r="T393" s="25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2" t="s">
        <v>201</v>
      </c>
      <c r="AU393" s="252" t="s">
        <v>94</v>
      </c>
      <c r="AV393" s="13" t="s">
        <v>92</v>
      </c>
      <c r="AW393" s="13" t="s">
        <v>40</v>
      </c>
      <c r="AX393" s="13" t="s">
        <v>85</v>
      </c>
      <c r="AY393" s="252" t="s">
        <v>193</v>
      </c>
    </row>
    <row r="394" s="14" customFormat="1">
      <c r="A394" s="14"/>
      <c r="B394" s="253"/>
      <c r="C394" s="254"/>
      <c r="D394" s="244" t="s">
        <v>201</v>
      </c>
      <c r="E394" s="255" t="s">
        <v>1</v>
      </c>
      <c r="F394" s="256" t="s">
        <v>534</v>
      </c>
      <c r="G394" s="254"/>
      <c r="H394" s="257">
        <v>23.725999999999999</v>
      </c>
      <c r="I394" s="258"/>
      <c r="J394" s="254"/>
      <c r="K394" s="254"/>
      <c r="L394" s="259"/>
      <c r="M394" s="260"/>
      <c r="N394" s="261"/>
      <c r="O394" s="261"/>
      <c r="P394" s="261"/>
      <c r="Q394" s="261"/>
      <c r="R394" s="261"/>
      <c r="S394" s="261"/>
      <c r="T394" s="26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3" t="s">
        <v>201</v>
      </c>
      <c r="AU394" s="263" t="s">
        <v>94</v>
      </c>
      <c r="AV394" s="14" t="s">
        <v>94</v>
      </c>
      <c r="AW394" s="14" t="s">
        <v>40</v>
      </c>
      <c r="AX394" s="14" t="s">
        <v>85</v>
      </c>
      <c r="AY394" s="263" t="s">
        <v>193</v>
      </c>
    </row>
    <row r="395" s="15" customFormat="1">
      <c r="A395" s="15"/>
      <c r="B395" s="264"/>
      <c r="C395" s="265"/>
      <c r="D395" s="244" t="s">
        <v>201</v>
      </c>
      <c r="E395" s="266" t="s">
        <v>1</v>
      </c>
      <c r="F395" s="267" t="s">
        <v>252</v>
      </c>
      <c r="G395" s="265"/>
      <c r="H395" s="268">
        <v>23.725999999999999</v>
      </c>
      <c r="I395" s="269"/>
      <c r="J395" s="265"/>
      <c r="K395" s="265"/>
      <c r="L395" s="270"/>
      <c r="M395" s="271"/>
      <c r="N395" s="272"/>
      <c r="O395" s="272"/>
      <c r="P395" s="272"/>
      <c r="Q395" s="272"/>
      <c r="R395" s="272"/>
      <c r="S395" s="272"/>
      <c r="T395" s="273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4" t="s">
        <v>201</v>
      </c>
      <c r="AU395" s="274" t="s">
        <v>94</v>
      </c>
      <c r="AV395" s="15" t="s">
        <v>199</v>
      </c>
      <c r="AW395" s="15" t="s">
        <v>40</v>
      </c>
      <c r="AX395" s="15" t="s">
        <v>92</v>
      </c>
      <c r="AY395" s="274" t="s">
        <v>193</v>
      </c>
    </row>
    <row r="396" s="2" customFormat="1" ht="24.15" customHeight="1">
      <c r="A396" s="40"/>
      <c r="B396" s="41"/>
      <c r="C396" s="229" t="s">
        <v>535</v>
      </c>
      <c r="D396" s="229" t="s">
        <v>196</v>
      </c>
      <c r="E396" s="230" t="s">
        <v>536</v>
      </c>
      <c r="F396" s="231" t="s">
        <v>537</v>
      </c>
      <c r="G396" s="232" t="s">
        <v>126</v>
      </c>
      <c r="H396" s="233">
        <v>23.725999999999999</v>
      </c>
      <c r="I396" s="234"/>
      <c r="J396" s="235">
        <f>ROUND(I396*H396,2)</f>
        <v>0</v>
      </c>
      <c r="K396" s="231" t="s">
        <v>222</v>
      </c>
      <c r="L396" s="46"/>
      <c r="M396" s="236" t="s">
        <v>1</v>
      </c>
      <c r="N396" s="237" t="s">
        <v>50</v>
      </c>
      <c r="O396" s="93"/>
      <c r="P396" s="238">
        <f>O396*H396</f>
        <v>0</v>
      </c>
      <c r="Q396" s="238">
        <v>0</v>
      </c>
      <c r="R396" s="238">
        <f>Q396*H396</f>
        <v>0</v>
      </c>
      <c r="S396" s="238">
        <v>0</v>
      </c>
      <c r="T396" s="239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40" t="s">
        <v>199</v>
      </c>
      <c r="AT396" s="240" t="s">
        <v>196</v>
      </c>
      <c r="AU396" s="240" t="s">
        <v>94</v>
      </c>
      <c r="AY396" s="18" t="s">
        <v>193</v>
      </c>
      <c r="BE396" s="241">
        <f>IF(N396="základní",J396,0)</f>
        <v>0</v>
      </c>
      <c r="BF396" s="241">
        <f>IF(N396="snížená",J396,0)</f>
        <v>0</v>
      </c>
      <c r="BG396" s="241">
        <f>IF(N396="zákl. přenesená",J396,0)</f>
        <v>0</v>
      </c>
      <c r="BH396" s="241">
        <f>IF(N396="sníž. přenesená",J396,0)</f>
        <v>0</v>
      </c>
      <c r="BI396" s="241">
        <f>IF(N396="nulová",J396,0)</f>
        <v>0</v>
      </c>
      <c r="BJ396" s="18" t="s">
        <v>92</v>
      </c>
      <c r="BK396" s="241">
        <f>ROUND(I396*H396,2)</f>
        <v>0</v>
      </c>
      <c r="BL396" s="18" t="s">
        <v>199</v>
      </c>
      <c r="BM396" s="240" t="s">
        <v>538</v>
      </c>
    </row>
    <row r="397" s="14" customFormat="1">
      <c r="A397" s="14"/>
      <c r="B397" s="253"/>
      <c r="C397" s="254"/>
      <c r="D397" s="244" t="s">
        <v>201</v>
      </c>
      <c r="E397" s="255" t="s">
        <v>1</v>
      </c>
      <c r="F397" s="256" t="s">
        <v>539</v>
      </c>
      <c r="G397" s="254"/>
      <c r="H397" s="257">
        <v>23.725999999999999</v>
      </c>
      <c r="I397" s="258"/>
      <c r="J397" s="254"/>
      <c r="K397" s="254"/>
      <c r="L397" s="259"/>
      <c r="M397" s="260"/>
      <c r="N397" s="261"/>
      <c r="O397" s="261"/>
      <c r="P397" s="261"/>
      <c r="Q397" s="261"/>
      <c r="R397" s="261"/>
      <c r="S397" s="261"/>
      <c r="T397" s="26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3" t="s">
        <v>201</v>
      </c>
      <c r="AU397" s="263" t="s">
        <v>94</v>
      </c>
      <c r="AV397" s="14" t="s">
        <v>94</v>
      </c>
      <c r="AW397" s="14" t="s">
        <v>40</v>
      </c>
      <c r="AX397" s="14" t="s">
        <v>92</v>
      </c>
      <c r="AY397" s="263" t="s">
        <v>193</v>
      </c>
    </row>
    <row r="398" s="2" customFormat="1" ht="24.15" customHeight="1">
      <c r="A398" s="40"/>
      <c r="B398" s="41"/>
      <c r="C398" s="229" t="s">
        <v>540</v>
      </c>
      <c r="D398" s="229" t="s">
        <v>196</v>
      </c>
      <c r="E398" s="230" t="s">
        <v>541</v>
      </c>
      <c r="F398" s="231" t="s">
        <v>542</v>
      </c>
      <c r="G398" s="232" t="s">
        <v>126</v>
      </c>
      <c r="H398" s="233">
        <v>23.725999999999999</v>
      </c>
      <c r="I398" s="234"/>
      <c r="J398" s="235">
        <f>ROUND(I398*H398,2)</f>
        <v>0</v>
      </c>
      <c r="K398" s="231" t="s">
        <v>222</v>
      </c>
      <c r="L398" s="46"/>
      <c r="M398" s="236" t="s">
        <v>1</v>
      </c>
      <c r="N398" s="237" t="s">
        <v>50</v>
      </c>
      <c r="O398" s="93"/>
      <c r="P398" s="238">
        <f>O398*H398</f>
        <v>0</v>
      </c>
      <c r="Q398" s="238">
        <v>0</v>
      </c>
      <c r="R398" s="238">
        <f>Q398*H398</f>
        <v>0</v>
      </c>
      <c r="S398" s="238">
        <v>0</v>
      </c>
      <c r="T398" s="239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40" t="s">
        <v>199</v>
      </c>
      <c r="AT398" s="240" t="s">
        <v>196</v>
      </c>
      <c r="AU398" s="240" t="s">
        <v>94</v>
      </c>
      <c r="AY398" s="18" t="s">
        <v>193</v>
      </c>
      <c r="BE398" s="241">
        <f>IF(N398="základní",J398,0)</f>
        <v>0</v>
      </c>
      <c r="BF398" s="241">
        <f>IF(N398="snížená",J398,0)</f>
        <v>0</v>
      </c>
      <c r="BG398" s="241">
        <f>IF(N398="zákl. přenesená",J398,0)</f>
        <v>0</v>
      </c>
      <c r="BH398" s="241">
        <f>IF(N398="sníž. přenesená",J398,0)</f>
        <v>0</v>
      </c>
      <c r="BI398" s="241">
        <f>IF(N398="nulová",J398,0)</f>
        <v>0</v>
      </c>
      <c r="BJ398" s="18" t="s">
        <v>92</v>
      </c>
      <c r="BK398" s="241">
        <f>ROUND(I398*H398,2)</f>
        <v>0</v>
      </c>
      <c r="BL398" s="18" t="s">
        <v>199</v>
      </c>
      <c r="BM398" s="240" t="s">
        <v>543</v>
      </c>
    </row>
    <row r="399" s="14" customFormat="1">
      <c r="A399" s="14"/>
      <c r="B399" s="253"/>
      <c r="C399" s="254"/>
      <c r="D399" s="244" t="s">
        <v>201</v>
      </c>
      <c r="E399" s="255" t="s">
        <v>1</v>
      </c>
      <c r="F399" s="256" t="s">
        <v>544</v>
      </c>
      <c r="G399" s="254"/>
      <c r="H399" s="257">
        <v>23.725999999999999</v>
      </c>
      <c r="I399" s="258"/>
      <c r="J399" s="254"/>
      <c r="K399" s="254"/>
      <c r="L399" s="259"/>
      <c r="M399" s="260"/>
      <c r="N399" s="261"/>
      <c r="O399" s="261"/>
      <c r="P399" s="261"/>
      <c r="Q399" s="261"/>
      <c r="R399" s="261"/>
      <c r="S399" s="261"/>
      <c r="T399" s="26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3" t="s">
        <v>201</v>
      </c>
      <c r="AU399" s="263" t="s">
        <v>94</v>
      </c>
      <c r="AV399" s="14" t="s">
        <v>94</v>
      </c>
      <c r="AW399" s="14" t="s">
        <v>40</v>
      </c>
      <c r="AX399" s="14" t="s">
        <v>92</v>
      </c>
      <c r="AY399" s="263" t="s">
        <v>193</v>
      </c>
    </row>
    <row r="400" s="2" customFormat="1" ht="16.5" customHeight="1">
      <c r="A400" s="40"/>
      <c r="B400" s="41"/>
      <c r="C400" s="229" t="s">
        <v>545</v>
      </c>
      <c r="D400" s="229" t="s">
        <v>196</v>
      </c>
      <c r="E400" s="230" t="s">
        <v>546</v>
      </c>
      <c r="F400" s="231" t="s">
        <v>547</v>
      </c>
      <c r="G400" s="232" t="s">
        <v>130</v>
      </c>
      <c r="H400" s="233">
        <v>237.25999999999999</v>
      </c>
      <c r="I400" s="234"/>
      <c r="J400" s="235">
        <f>ROUND(I400*H400,2)</f>
        <v>0</v>
      </c>
      <c r="K400" s="231" t="s">
        <v>1</v>
      </c>
      <c r="L400" s="46"/>
      <c r="M400" s="236" t="s">
        <v>1</v>
      </c>
      <c r="N400" s="237" t="s">
        <v>50</v>
      </c>
      <c r="O400" s="93"/>
      <c r="P400" s="238">
        <f>O400*H400</f>
        <v>0</v>
      </c>
      <c r="Q400" s="238">
        <v>0.00140514</v>
      </c>
      <c r="R400" s="238">
        <f>Q400*H400</f>
        <v>0.33338351639999997</v>
      </c>
      <c r="S400" s="238">
        <v>0</v>
      </c>
      <c r="T400" s="239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40" t="s">
        <v>199</v>
      </c>
      <c r="AT400" s="240" t="s">
        <v>196</v>
      </c>
      <c r="AU400" s="240" t="s">
        <v>94</v>
      </c>
      <c r="AY400" s="18" t="s">
        <v>193</v>
      </c>
      <c r="BE400" s="241">
        <f>IF(N400="základní",J400,0)</f>
        <v>0</v>
      </c>
      <c r="BF400" s="241">
        <f>IF(N400="snížená",J400,0)</f>
        <v>0</v>
      </c>
      <c r="BG400" s="241">
        <f>IF(N400="zákl. přenesená",J400,0)</f>
        <v>0</v>
      </c>
      <c r="BH400" s="241">
        <f>IF(N400="sníž. přenesená",J400,0)</f>
        <v>0</v>
      </c>
      <c r="BI400" s="241">
        <f>IF(N400="nulová",J400,0)</f>
        <v>0</v>
      </c>
      <c r="BJ400" s="18" t="s">
        <v>92</v>
      </c>
      <c r="BK400" s="241">
        <f>ROUND(I400*H400,2)</f>
        <v>0</v>
      </c>
      <c r="BL400" s="18" t="s">
        <v>199</v>
      </c>
      <c r="BM400" s="240" t="s">
        <v>548</v>
      </c>
    </row>
    <row r="401" s="13" customFormat="1">
      <c r="A401" s="13"/>
      <c r="B401" s="242"/>
      <c r="C401" s="243"/>
      <c r="D401" s="244" t="s">
        <v>201</v>
      </c>
      <c r="E401" s="245" t="s">
        <v>1</v>
      </c>
      <c r="F401" s="246" t="s">
        <v>533</v>
      </c>
      <c r="G401" s="243"/>
      <c r="H401" s="245" t="s">
        <v>1</v>
      </c>
      <c r="I401" s="247"/>
      <c r="J401" s="243"/>
      <c r="K401" s="243"/>
      <c r="L401" s="248"/>
      <c r="M401" s="249"/>
      <c r="N401" s="250"/>
      <c r="O401" s="250"/>
      <c r="P401" s="250"/>
      <c r="Q401" s="250"/>
      <c r="R401" s="250"/>
      <c r="S401" s="250"/>
      <c r="T401" s="25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2" t="s">
        <v>201</v>
      </c>
      <c r="AU401" s="252" t="s">
        <v>94</v>
      </c>
      <c r="AV401" s="13" t="s">
        <v>92</v>
      </c>
      <c r="AW401" s="13" t="s">
        <v>40</v>
      </c>
      <c r="AX401" s="13" t="s">
        <v>85</v>
      </c>
      <c r="AY401" s="252" t="s">
        <v>193</v>
      </c>
    </row>
    <row r="402" s="14" customFormat="1">
      <c r="A402" s="14"/>
      <c r="B402" s="253"/>
      <c r="C402" s="254"/>
      <c r="D402" s="244" t="s">
        <v>201</v>
      </c>
      <c r="E402" s="255" t="s">
        <v>1</v>
      </c>
      <c r="F402" s="256" t="s">
        <v>549</v>
      </c>
      <c r="G402" s="254"/>
      <c r="H402" s="257">
        <v>237.25999999999999</v>
      </c>
      <c r="I402" s="258"/>
      <c r="J402" s="254"/>
      <c r="K402" s="254"/>
      <c r="L402" s="259"/>
      <c r="M402" s="260"/>
      <c r="N402" s="261"/>
      <c r="O402" s="261"/>
      <c r="P402" s="261"/>
      <c r="Q402" s="261"/>
      <c r="R402" s="261"/>
      <c r="S402" s="261"/>
      <c r="T402" s="26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3" t="s">
        <v>201</v>
      </c>
      <c r="AU402" s="263" t="s">
        <v>94</v>
      </c>
      <c r="AV402" s="14" t="s">
        <v>94</v>
      </c>
      <c r="AW402" s="14" t="s">
        <v>40</v>
      </c>
      <c r="AX402" s="14" t="s">
        <v>92</v>
      </c>
      <c r="AY402" s="263" t="s">
        <v>193</v>
      </c>
    </row>
    <row r="403" s="2" customFormat="1" ht="24.15" customHeight="1">
      <c r="A403" s="40"/>
      <c r="B403" s="41"/>
      <c r="C403" s="229" t="s">
        <v>550</v>
      </c>
      <c r="D403" s="229" t="s">
        <v>196</v>
      </c>
      <c r="E403" s="230" t="s">
        <v>551</v>
      </c>
      <c r="F403" s="231" t="s">
        <v>552</v>
      </c>
      <c r="G403" s="232" t="s">
        <v>130</v>
      </c>
      <c r="H403" s="233">
        <v>260.98599999999999</v>
      </c>
      <c r="I403" s="234"/>
      <c r="J403" s="235">
        <f>ROUND(I403*H403,2)</f>
        <v>0</v>
      </c>
      <c r="K403" s="231" t="s">
        <v>222</v>
      </c>
      <c r="L403" s="46"/>
      <c r="M403" s="236" t="s">
        <v>1</v>
      </c>
      <c r="N403" s="237" t="s">
        <v>50</v>
      </c>
      <c r="O403" s="93"/>
      <c r="P403" s="238">
        <f>O403*H403</f>
        <v>0</v>
      </c>
      <c r="Q403" s="238">
        <v>0.00140514</v>
      </c>
      <c r="R403" s="238">
        <f>Q403*H403</f>
        <v>0.36672186804000001</v>
      </c>
      <c r="S403" s="238">
        <v>0</v>
      </c>
      <c r="T403" s="239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40" t="s">
        <v>199</v>
      </c>
      <c r="AT403" s="240" t="s">
        <v>196</v>
      </c>
      <c r="AU403" s="240" t="s">
        <v>94</v>
      </c>
      <c r="AY403" s="18" t="s">
        <v>193</v>
      </c>
      <c r="BE403" s="241">
        <f>IF(N403="základní",J403,0)</f>
        <v>0</v>
      </c>
      <c r="BF403" s="241">
        <f>IF(N403="snížená",J403,0)</f>
        <v>0</v>
      </c>
      <c r="BG403" s="241">
        <f>IF(N403="zákl. přenesená",J403,0)</f>
        <v>0</v>
      </c>
      <c r="BH403" s="241">
        <f>IF(N403="sníž. přenesená",J403,0)</f>
        <v>0</v>
      </c>
      <c r="BI403" s="241">
        <f>IF(N403="nulová",J403,0)</f>
        <v>0</v>
      </c>
      <c r="BJ403" s="18" t="s">
        <v>92</v>
      </c>
      <c r="BK403" s="241">
        <f>ROUND(I403*H403,2)</f>
        <v>0</v>
      </c>
      <c r="BL403" s="18" t="s">
        <v>199</v>
      </c>
      <c r="BM403" s="240" t="s">
        <v>553</v>
      </c>
    </row>
    <row r="404" s="13" customFormat="1">
      <c r="A404" s="13"/>
      <c r="B404" s="242"/>
      <c r="C404" s="243"/>
      <c r="D404" s="244" t="s">
        <v>201</v>
      </c>
      <c r="E404" s="245" t="s">
        <v>1</v>
      </c>
      <c r="F404" s="246" t="s">
        <v>533</v>
      </c>
      <c r="G404" s="243"/>
      <c r="H404" s="245" t="s">
        <v>1</v>
      </c>
      <c r="I404" s="247"/>
      <c r="J404" s="243"/>
      <c r="K404" s="243"/>
      <c r="L404" s="248"/>
      <c r="M404" s="249"/>
      <c r="N404" s="250"/>
      <c r="O404" s="250"/>
      <c r="P404" s="250"/>
      <c r="Q404" s="250"/>
      <c r="R404" s="250"/>
      <c r="S404" s="250"/>
      <c r="T404" s="25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2" t="s">
        <v>201</v>
      </c>
      <c r="AU404" s="252" t="s">
        <v>94</v>
      </c>
      <c r="AV404" s="13" t="s">
        <v>92</v>
      </c>
      <c r="AW404" s="13" t="s">
        <v>40</v>
      </c>
      <c r="AX404" s="13" t="s">
        <v>85</v>
      </c>
      <c r="AY404" s="252" t="s">
        <v>193</v>
      </c>
    </row>
    <row r="405" s="14" customFormat="1">
      <c r="A405" s="14"/>
      <c r="B405" s="253"/>
      <c r="C405" s="254"/>
      <c r="D405" s="244" t="s">
        <v>201</v>
      </c>
      <c r="E405" s="255" t="s">
        <v>1</v>
      </c>
      <c r="F405" s="256" t="s">
        <v>549</v>
      </c>
      <c r="G405" s="254"/>
      <c r="H405" s="257">
        <v>237.25999999999999</v>
      </c>
      <c r="I405" s="258"/>
      <c r="J405" s="254"/>
      <c r="K405" s="254"/>
      <c r="L405" s="259"/>
      <c r="M405" s="260"/>
      <c r="N405" s="261"/>
      <c r="O405" s="261"/>
      <c r="P405" s="261"/>
      <c r="Q405" s="261"/>
      <c r="R405" s="261"/>
      <c r="S405" s="261"/>
      <c r="T405" s="26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3" t="s">
        <v>201</v>
      </c>
      <c r="AU405" s="263" t="s">
        <v>94</v>
      </c>
      <c r="AV405" s="14" t="s">
        <v>94</v>
      </c>
      <c r="AW405" s="14" t="s">
        <v>40</v>
      </c>
      <c r="AX405" s="14" t="s">
        <v>92</v>
      </c>
      <c r="AY405" s="263" t="s">
        <v>193</v>
      </c>
    </row>
    <row r="406" s="14" customFormat="1">
      <c r="A406" s="14"/>
      <c r="B406" s="253"/>
      <c r="C406" s="254"/>
      <c r="D406" s="244" t="s">
        <v>201</v>
      </c>
      <c r="E406" s="254"/>
      <c r="F406" s="256" t="s">
        <v>554</v>
      </c>
      <c r="G406" s="254"/>
      <c r="H406" s="257">
        <v>260.98599999999999</v>
      </c>
      <c r="I406" s="258"/>
      <c r="J406" s="254"/>
      <c r="K406" s="254"/>
      <c r="L406" s="259"/>
      <c r="M406" s="260"/>
      <c r="N406" s="261"/>
      <c r="O406" s="261"/>
      <c r="P406" s="261"/>
      <c r="Q406" s="261"/>
      <c r="R406" s="261"/>
      <c r="S406" s="261"/>
      <c r="T406" s="26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3" t="s">
        <v>201</v>
      </c>
      <c r="AU406" s="263" t="s">
        <v>94</v>
      </c>
      <c r="AV406" s="14" t="s">
        <v>94</v>
      </c>
      <c r="AW406" s="14" t="s">
        <v>4</v>
      </c>
      <c r="AX406" s="14" t="s">
        <v>92</v>
      </c>
      <c r="AY406" s="263" t="s">
        <v>193</v>
      </c>
    </row>
    <row r="407" s="2" customFormat="1" ht="16.5" customHeight="1">
      <c r="A407" s="40"/>
      <c r="B407" s="41"/>
      <c r="C407" s="229" t="s">
        <v>555</v>
      </c>
      <c r="D407" s="229" t="s">
        <v>196</v>
      </c>
      <c r="E407" s="230" t="s">
        <v>556</v>
      </c>
      <c r="F407" s="231" t="s">
        <v>557</v>
      </c>
      <c r="G407" s="232" t="s">
        <v>130</v>
      </c>
      <c r="H407" s="233">
        <v>267.38</v>
      </c>
      <c r="I407" s="234"/>
      <c r="J407" s="235">
        <f>ROUND(I407*H407,2)</f>
        <v>0</v>
      </c>
      <c r="K407" s="231" t="s">
        <v>222</v>
      </c>
      <c r="L407" s="46"/>
      <c r="M407" s="236" t="s">
        <v>1</v>
      </c>
      <c r="N407" s="237" t="s">
        <v>50</v>
      </c>
      <c r="O407" s="93"/>
      <c r="P407" s="238">
        <f>O407*H407</f>
        <v>0</v>
      </c>
      <c r="Q407" s="238">
        <v>0.00071000000000000002</v>
      </c>
      <c r="R407" s="238">
        <f>Q407*H407</f>
        <v>0.1898398</v>
      </c>
      <c r="S407" s="238">
        <v>0</v>
      </c>
      <c r="T407" s="239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40" t="s">
        <v>214</v>
      </c>
      <c r="AT407" s="240" t="s">
        <v>196</v>
      </c>
      <c r="AU407" s="240" t="s">
        <v>94</v>
      </c>
      <c r="AY407" s="18" t="s">
        <v>193</v>
      </c>
      <c r="BE407" s="241">
        <f>IF(N407="základní",J407,0)</f>
        <v>0</v>
      </c>
      <c r="BF407" s="241">
        <f>IF(N407="snížená",J407,0)</f>
        <v>0</v>
      </c>
      <c r="BG407" s="241">
        <f>IF(N407="zákl. přenesená",J407,0)</f>
        <v>0</v>
      </c>
      <c r="BH407" s="241">
        <f>IF(N407="sníž. přenesená",J407,0)</f>
        <v>0</v>
      </c>
      <c r="BI407" s="241">
        <f>IF(N407="nulová",J407,0)</f>
        <v>0</v>
      </c>
      <c r="BJ407" s="18" t="s">
        <v>92</v>
      </c>
      <c r="BK407" s="241">
        <f>ROUND(I407*H407,2)</f>
        <v>0</v>
      </c>
      <c r="BL407" s="18" t="s">
        <v>214</v>
      </c>
      <c r="BM407" s="240" t="s">
        <v>558</v>
      </c>
    </row>
    <row r="408" s="13" customFormat="1">
      <c r="A408" s="13"/>
      <c r="B408" s="242"/>
      <c r="C408" s="243"/>
      <c r="D408" s="244" t="s">
        <v>201</v>
      </c>
      <c r="E408" s="245" t="s">
        <v>1</v>
      </c>
      <c r="F408" s="246" t="s">
        <v>559</v>
      </c>
      <c r="G408" s="243"/>
      <c r="H408" s="245" t="s">
        <v>1</v>
      </c>
      <c r="I408" s="247"/>
      <c r="J408" s="243"/>
      <c r="K408" s="243"/>
      <c r="L408" s="248"/>
      <c r="M408" s="249"/>
      <c r="N408" s="250"/>
      <c r="O408" s="250"/>
      <c r="P408" s="250"/>
      <c r="Q408" s="250"/>
      <c r="R408" s="250"/>
      <c r="S408" s="250"/>
      <c r="T408" s="251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2" t="s">
        <v>201</v>
      </c>
      <c r="AU408" s="252" t="s">
        <v>94</v>
      </c>
      <c r="AV408" s="13" t="s">
        <v>92</v>
      </c>
      <c r="AW408" s="13" t="s">
        <v>40</v>
      </c>
      <c r="AX408" s="13" t="s">
        <v>85</v>
      </c>
      <c r="AY408" s="252" t="s">
        <v>193</v>
      </c>
    </row>
    <row r="409" s="14" customFormat="1">
      <c r="A409" s="14"/>
      <c r="B409" s="253"/>
      <c r="C409" s="254"/>
      <c r="D409" s="244" t="s">
        <v>201</v>
      </c>
      <c r="E409" s="255" t="s">
        <v>1</v>
      </c>
      <c r="F409" s="256" t="s">
        <v>549</v>
      </c>
      <c r="G409" s="254"/>
      <c r="H409" s="257">
        <v>237.25999999999999</v>
      </c>
      <c r="I409" s="258"/>
      <c r="J409" s="254"/>
      <c r="K409" s="254"/>
      <c r="L409" s="259"/>
      <c r="M409" s="260"/>
      <c r="N409" s="261"/>
      <c r="O409" s="261"/>
      <c r="P409" s="261"/>
      <c r="Q409" s="261"/>
      <c r="R409" s="261"/>
      <c r="S409" s="261"/>
      <c r="T409" s="262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3" t="s">
        <v>201</v>
      </c>
      <c r="AU409" s="263" t="s">
        <v>94</v>
      </c>
      <c r="AV409" s="14" t="s">
        <v>94</v>
      </c>
      <c r="AW409" s="14" t="s">
        <v>40</v>
      </c>
      <c r="AX409" s="14" t="s">
        <v>85</v>
      </c>
      <c r="AY409" s="263" t="s">
        <v>193</v>
      </c>
    </row>
    <row r="410" s="13" customFormat="1">
      <c r="A410" s="13"/>
      <c r="B410" s="242"/>
      <c r="C410" s="243"/>
      <c r="D410" s="244" t="s">
        <v>201</v>
      </c>
      <c r="E410" s="245" t="s">
        <v>1</v>
      </c>
      <c r="F410" s="246" t="s">
        <v>560</v>
      </c>
      <c r="G410" s="243"/>
      <c r="H410" s="245" t="s">
        <v>1</v>
      </c>
      <c r="I410" s="247"/>
      <c r="J410" s="243"/>
      <c r="K410" s="243"/>
      <c r="L410" s="248"/>
      <c r="M410" s="249"/>
      <c r="N410" s="250"/>
      <c r="O410" s="250"/>
      <c r="P410" s="250"/>
      <c r="Q410" s="250"/>
      <c r="R410" s="250"/>
      <c r="S410" s="250"/>
      <c r="T410" s="25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2" t="s">
        <v>201</v>
      </c>
      <c r="AU410" s="252" t="s">
        <v>94</v>
      </c>
      <c r="AV410" s="13" t="s">
        <v>92</v>
      </c>
      <c r="AW410" s="13" t="s">
        <v>40</v>
      </c>
      <c r="AX410" s="13" t="s">
        <v>85</v>
      </c>
      <c r="AY410" s="252" t="s">
        <v>193</v>
      </c>
    </row>
    <row r="411" s="14" customFormat="1">
      <c r="A411" s="14"/>
      <c r="B411" s="253"/>
      <c r="C411" s="254"/>
      <c r="D411" s="244" t="s">
        <v>201</v>
      </c>
      <c r="E411" s="255" t="s">
        <v>1</v>
      </c>
      <c r="F411" s="256" t="s">
        <v>561</v>
      </c>
      <c r="G411" s="254"/>
      <c r="H411" s="257">
        <v>30.120000000000001</v>
      </c>
      <c r="I411" s="258"/>
      <c r="J411" s="254"/>
      <c r="K411" s="254"/>
      <c r="L411" s="259"/>
      <c r="M411" s="260"/>
      <c r="N411" s="261"/>
      <c r="O411" s="261"/>
      <c r="P411" s="261"/>
      <c r="Q411" s="261"/>
      <c r="R411" s="261"/>
      <c r="S411" s="261"/>
      <c r="T411" s="26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3" t="s">
        <v>201</v>
      </c>
      <c r="AU411" s="263" t="s">
        <v>94</v>
      </c>
      <c r="AV411" s="14" t="s">
        <v>94</v>
      </c>
      <c r="AW411" s="14" t="s">
        <v>40</v>
      </c>
      <c r="AX411" s="14" t="s">
        <v>85</v>
      </c>
      <c r="AY411" s="263" t="s">
        <v>193</v>
      </c>
    </row>
    <row r="412" s="15" customFormat="1">
      <c r="A412" s="15"/>
      <c r="B412" s="264"/>
      <c r="C412" s="265"/>
      <c r="D412" s="244" t="s">
        <v>201</v>
      </c>
      <c r="E412" s="266" t="s">
        <v>1</v>
      </c>
      <c r="F412" s="267" t="s">
        <v>252</v>
      </c>
      <c r="G412" s="265"/>
      <c r="H412" s="268">
        <v>267.38</v>
      </c>
      <c r="I412" s="269"/>
      <c r="J412" s="265"/>
      <c r="K412" s="265"/>
      <c r="L412" s="270"/>
      <c r="M412" s="271"/>
      <c r="N412" s="272"/>
      <c r="O412" s="272"/>
      <c r="P412" s="272"/>
      <c r="Q412" s="272"/>
      <c r="R412" s="272"/>
      <c r="S412" s="272"/>
      <c r="T412" s="273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4" t="s">
        <v>201</v>
      </c>
      <c r="AU412" s="274" t="s">
        <v>94</v>
      </c>
      <c r="AV412" s="15" t="s">
        <v>199</v>
      </c>
      <c r="AW412" s="15" t="s">
        <v>40</v>
      </c>
      <c r="AX412" s="15" t="s">
        <v>92</v>
      </c>
      <c r="AY412" s="274" t="s">
        <v>193</v>
      </c>
    </row>
    <row r="413" s="2" customFormat="1" ht="16.5" customHeight="1">
      <c r="A413" s="40"/>
      <c r="B413" s="41"/>
      <c r="C413" s="229" t="s">
        <v>562</v>
      </c>
      <c r="D413" s="229" t="s">
        <v>196</v>
      </c>
      <c r="E413" s="230" t="s">
        <v>563</v>
      </c>
      <c r="F413" s="231" t="s">
        <v>564</v>
      </c>
      <c r="G413" s="232" t="s">
        <v>130</v>
      </c>
      <c r="H413" s="233">
        <v>534.75999999999999</v>
      </c>
      <c r="I413" s="234"/>
      <c r="J413" s="235">
        <f>ROUND(I413*H413,2)</f>
        <v>0</v>
      </c>
      <c r="K413" s="231" t="s">
        <v>222</v>
      </c>
      <c r="L413" s="46"/>
      <c r="M413" s="236" t="s">
        <v>1</v>
      </c>
      <c r="N413" s="237" t="s">
        <v>50</v>
      </c>
      <c r="O413" s="93"/>
      <c r="P413" s="238">
        <f>O413*H413</f>
        <v>0</v>
      </c>
      <c r="Q413" s="238">
        <v>0.00024000000000000001</v>
      </c>
      <c r="R413" s="238">
        <f>Q413*H413</f>
        <v>0.1283424</v>
      </c>
      <c r="S413" s="238">
        <v>0</v>
      </c>
      <c r="T413" s="239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40" t="s">
        <v>214</v>
      </c>
      <c r="AT413" s="240" t="s">
        <v>196</v>
      </c>
      <c r="AU413" s="240" t="s">
        <v>94</v>
      </c>
      <c r="AY413" s="18" t="s">
        <v>193</v>
      </c>
      <c r="BE413" s="241">
        <f>IF(N413="základní",J413,0)</f>
        <v>0</v>
      </c>
      <c r="BF413" s="241">
        <f>IF(N413="snížená",J413,0)</f>
        <v>0</v>
      </c>
      <c r="BG413" s="241">
        <f>IF(N413="zákl. přenesená",J413,0)</f>
        <v>0</v>
      </c>
      <c r="BH413" s="241">
        <f>IF(N413="sníž. přenesená",J413,0)</f>
        <v>0</v>
      </c>
      <c r="BI413" s="241">
        <f>IF(N413="nulová",J413,0)</f>
        <v>0</v>
      </c>
      <c r="BJ413" s="18" t="s">
        <v>92</v>
      </c>
      <c r="BK413" s="241">
        <f>ROUND(I413*H413,2)</f>
        <v>0</v>
      </c>
      <c r="BL413" s="18" t="s">
        <v>214</v>
      </c>
      <c r="BM413" s="240" t="s">
        <v>565</v>
      </c>
    </row>
    <row r="414" s="13" customFormat="1">
      <c r="A414" s="13"/>
      <c r="B414" s="242"/>
      <c r="C414" s="243"/>
      <c r="D414" s="244" t="s">
        <v>201</v>
      </c>
      <c r="E414" s="245" t="s">
        <v>1</v>
      </c>
      <c r="F414" s="246" t="s">
        <v>559</v>
      </c>
      <c r="G414" s="243"/>
      <c r="H414" s="245" t="s">
        <v>1</v>
      </c>
      <c r="I414" s="247"/>
      <c r="J414" s="243"/>
      <c r="K414" s="243"/>
      <c r="L414" s="248"/>
      <c r="M414" s="249"/>
      <c r="N414" s="250"/>
      <c r="O414" s="250"/>
      <c r="P414" s="250"/>
      <c r="Q414" s="250"/>
      <c r="R414" s="250"/>
      <c r="S414" s="250"/>
      <c r="T414" s="25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2" t="s">
        <v>201</v>
      </c>
      <c r="AU414" s="252" t="s">
        <v>94</v>
      </c>
      <c r="AV414" s="13" t="s">
        <v>92</v>
      </c>
      <c r="AW414" s="13" t="s">
        <v>40</v>
      </c>
      <c r="AX414" s="13" t="s">
        <v>85</v>
      </c>
      <c r="AY414" s="252" t="s">
        <v>193</v>
      </c>
    </row>
    <row r="415" s="14" customFormat="1">
      <c r="A415" s="14"/>
      <c r="B415" s="253"/>
      <c r="C415" s="254"/>
      <c r="D415" s="244" t="s">
        <v>201</v>
      </c>
      <c r="E415" s="255" t="s">
        <v>1</v>
      </c>
      <c r="F415" s="256" t="s">
        <v>566</v>
      </c>
      <c r="G415" s="254"/>
      <c r="H415" s="257">
        <v>474.51999999999998</v>
      </c>
      <c r="I415" s="258"/>
      <c r="J415" s="254"/>
      <c r="K415" s="254"/>
      <c r="L415" s="259"/>
      <c r="M415" s="260"/>
      <c r="N415" s="261"/>
      <c r="O415" s="261"/>
      <c r="P415" s="261"/>
      <c r="Q415" s="261"/>
      <c r="R415" s="261"/>
      <c r="S415" s="261"/>
      <c r="T415" s="26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3" t="s">
        <v>201</v>
      </c>
      <c r="AU415" s="263" t="s">
        <v>94</v>
      </c>
      <c r="AV415" s="14" t="s">
        <v>94</v>
      </c>
      <c r="AW415" s="14" t="s">
        <v>40</v>
      </c>
      <c r="AX415" s="14" t="s">
        <v>85</v>
      </c>
      <c r="AY415" s="263" t="s">
        <v>193</v>
      </c>
    </row>
    <row r="416" s="13" customFormat="1">
      <c r="A416" s="13"/>
      <c r="B416" s="242"/>
      <c r="C416" s="243"/>
      <c r="D416" s="244" t="s">
        <v>201</v>
      </c>
      <c r="E416" s="245" t="s">
        <v>1</v>
      </c>
      <c r="F416" s="246" t="s">
        <v>560</v>
      </c>
      <c r="G416" s="243"/>
      <c r="H416" s="245" t="s">
        <v>1</v>
      </c>
      <c r="I416" s="247"/>
      <c r="J416" s="243"/>
      <c r="K416" s="243"/>
      <c r="L416" s="248"/>
      <c r="M416" s="249"/>
      <c r="N416" s="250"/>
      <c r="O416" s="250"/>
      <c r="P416" s="250"/>
      <c r="Q416" s="250"/>
      <c r="R416" s="250"/>
      <c r="S416" s="250"/>
      <c r="T416" s="25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2" t="s">
        <v>201</v>
      </c>
      <c r="AU416" s="252" t="s">
        <v>94</v>
      </c>
      <c r="AV416" s="13" t="s">
        <v>92</v>
      </c>
      <c r="AW416" s="13" t="s">
        <v>40</v>
      </c>
      <c r="AX416" s="13" t="s">
        <v>85</v>
      </c>
      <c r="AY416" s="252" t="s">
        <v>193</v>
      </c>
    </row>
    <row r="417" s="14" customFormat="1">
      <c r="A417" s="14"/>
      <c r="B417" s="253"/>
      <c r="C417" s="254"/>
      <c r="D417" s="244" t="s">
        <v>201</v>
      </c>
      <c r="E417" s="255" t="s">
        <v>1</v>
      </c>
      <c r="F417" s="256" t="s">
        <v>567</v>
      </c>
      <c r="G417" s="254"/>
      <c r="H417" s="257">
        <v>60.240000000000002</v>
      </c>
      <c r="I417" s="258"/>
      <c r="J417" s="254"/>
      <c r="K417" s="254"/>
      <c r="L417" s="259"/>
      <c r="M417" s="260"/>
      <c r="N417" s="261"/>
      <c r="O417" s="261"/>
      <c r="P417" s="261"/>
      <c r="Q417" s="261"/>
      <c r="R417" s="261"/>
      <c r="S417" s="261"/>
      <c r="T417" s="26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3" t="s">
        <v>201</v>
      </c>
      <c r="AU417" s="263" t="s">
        <v>94</v>
      </c>
      <c r="AV417" s="14" t="s">
        <v>94</v>
      </c>
      <c r="AW417" s="14" t="s">
        <v>40</v>
      </c>
      <c r="AX417" s="14" t="s">
        <v>85</v>
      </c>
      <c r="AY417" s="263" t="s">
        <v>193</v>
      </c>
    </row>
    <row r="418" s="15" customFormat="1">
      <c r="A418" s="15"/>
      <c r="B418" s="264"/>
      <c r="C418" s="265"/>
      <c r="D418" s="244" t="s">
        <v>201</v>
      </c>
      <c r="E418" s="266" t="s">
        <v>1</v>
      </c>
      <c r="F418" s="267" t="s">
        <v>252</v>
      </c>
      <c r="G418" s="265"/>
      <c r="H418" s="268">
        <v>534.75999999999999</v>
      </c>
      <c r="I418" s="269"/>
      <c r="J418" s="265"/>
      <c r="K418" s="265"/>
      <c r="L418" s="270"/>
      <c r="M418" s="271"/>
      <c r="N418" s="272"/>
      <c r="O418" s="272"/>
      <c r="P418" s="272"/>
      <c r="Q418" s="272"/>
      <c r="R418" s="272"/>
      <c r="S418" s="272"/>
      <c r="T418" s="273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4" t="s">
        <v>201</v>
      </c>
      <c r="AU418" s="274" t="s">
        <v>94</v>
      </c>
      <c r="AV418" s="15" t="s">
        <v>199</v>
      </c>
      <c r="AW418" s="15" t="s">
        <v>40</v>
      </c>
      <c r="AX418" s="15" t="s">
        <v>92</v>
      </c>
      <c r="AY418" s="274" t="s">
        <v>193</v>
      </c>
    </row>
    <row r="419" s="2" customFormat="1" ht="16.5" customHeight="1">
      <c r="A419" s="40"/>
      <c r="B419" s="41"/>
      <c r="C419" s="229" t="s">
        <v>568</v>
      </c>
      <c r="D419" s="229" t="s">
        <v>196</v>
      </c>
      <c r="E419" s="230" t="s">
        <v>569</v>
      </c>
      <c r="F419" s="231" t="s">
        <v>570</v>
      </c>
      <c r="G419" s="232" t="s">
        <v>130</v>
      </c>
      <c r="H419" s="233">
        <v>267.38</v>
      </c>
      <c r="I419" s="234"/>
      <c r="J419" s="235">
        <f>ROUND(I419*H419,2)</f>
        <v>0</v>
      </c>
      <c r="K419" s="231" t="s">
        <v>222</v>
      </c>
      <c r="L419" s="46"/>
      <c r="M419" s="236" t="s">
        <v>1</v>
      </c>
      <c r="N419" s="237" t="s">
        <v>50</v>
      </c>
      <c r="O419" s="93"/>
      <c r="P419" s="238">
        <f>O419*H419</f>
        <v>0</v>
      </c>
      <c r="Q419" s="238">
        <v>0.00025000000000000001</v>
      </c>
      <c r="R419" s="238">
        <f>Q419*H419</f>
        <v>0.066845000000000002</v>
      </c>
      <c r="S419" s="238">
        <v>0</v>
      </c>
      <c r="T419" s="239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40" t="s">
        <v>214</v>
      </c>
      <c r="AT419" s="240" t="s">
        <v>196</v>
      </c>
      <c r="AU419" s="240" t="s">
        <v>94</v>
      </c>
      <c r="AY419" s="18" t="s">
        <v>193</v>
      </c>
      <c r="BE419" s="241">
        <f>IF(N419="základní",J419,0)</f>
        <v>0</v>
      </c>
      <c r="BF419" s="241">
        <f>IF(N419="snížená",J419,0)</f>
        <v>0</v>
      </c>
      <c r="BG419" s="241">
        <f>IF(N419="zákl. přenesená",J419,0)</f>
        <v>0</v>
      </c>
      <c r="BH419" s="241">
        <f>IF(N419="sníž. přenesená",J419,0)</f>
        <v>0</v>
      </c>
      <c r="BI419" s="241">
        <f>IF(N419="nulová",J419,0)</f>
        <v>0</v>
      </c>
      <c r="BJ419" s="18" t="s">
        <v>92</v>
      </c>
      <c r="BK419" s="241">
        <f>ROUND(I419*H419,2)</f>
        <v>0</v>
      </c>
      <c r="BL419" s="18" t="s">
        <v>214</v>
      </c>
      <c r="BM419" s="240" t="s">
        <v>571</v>
      </c>
    </row>
    <row r="420" s="13" customFormat="1">
      <c r="A420" s="13"/>
      <c r="B420" s="242"/>
      <c r="C420" s="243"/>
      <c r="D420" s="244" t="s">
        <v>201</v>
      </c>
      <c r="E420" s="245" t="s">
        <v>1</v>
      </c>
      <c r="F420" s="246" t="s">
        <v>559</v>
      </c>
      <c r="G420" s="243"/>
      <c r="H420" s="245" t="s">
        <v>1</v>
      </c>
      <c r="I420" s="247"/>
      <c r="J420" s="243"/>
      <c r="K420" s="243"/>
      <c r="L420" s="248"/>
      <c r="M420" s="249"/>
      <c r="N420" s="250"/>
      <c r="O420" s="250"/>
      <c r="P420" s="250"/>
      <c r="Q420" s="250"/>
      <c r="R420" s="250"/>
      <c r="S420" s="250"/>
      <c r="T420" s="25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2" t="s">
        <v>201</v>
      </c>
      <c r="AU420" s="252" t="s">
        <v>94</v>
      </c>
      <c r="AV420" s="13" t="s">
        <v>92</v>
      </c>
      <c r="AW420" s="13" t="s">
        <v>40</v>
      </c>
      <c r="AX420" s="13" t="s">
        <v>85</v>
      </c>
      <c r="AY420" s="252" t="s">
        <v>193</v>
      </c>
    </row>
    <row r="421" s="14" customFormat="1">
      <c r="A421" s="14"/>
      <c r="B421" s="253"/>
      <c r="C421" s="254"/>
      <c r="D421" s="244" t="s">
        <v>201</v>
      </c>
      <c r="E421" s="255" t="s">
        <v>1</v>
      </c>
      <c r="F421" s="256" t="s">
        <v>549</v>
      </c>
      <c r="G421" s="254"/>
      <c r="H421" s="257">
        <v>237.25999999999999</v>
      </c>
      <c r="I421" s="258"/>
      <c r="J421" s="254"/>
      <c r="K421" s="254"/>
      <c r="L421" s="259"/>
      <c r="M421" s="260"/>
      <c r="N421" s="261"/>
      <c r="O421" s="261"/>
      <c r="P421" s="261"/>
      <c r="Q421" s="261"/>
      <c r="R421" s="261"/>
      <c r="S421" s="261"/>
      <c r="T421" s="26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3" t="s">
        <v>201</v>
      </c>
      <c r="AU421" s="263" t="s">
        <v>94</v>
      </c>
      <c r="AV421" s="14" t="s">
        <v>94</v>
      </c>
      <c r="AW421" s="14" t="s">
        <v>40</v>
      </c>
      <c r="AX421" s="14" t="s">
        <v>85</v>
      </c>
      <c r="AY421" s="263" t="s">
        <v>193</v>
      </c>
    </row>
    <row r="422" s="13" customFormat="1">
      <c r="A422" s="13"/>
      <c r="B422" s="242"/>
      <c r="C422" s="243"/>
      <c r="D422" s="244" t="s">
        <v>201</v>
      </c>
      <c r="E422" s="245" t="s">
        <v>1</v>
      </c>
      <c r="F422" s="246" t="s">
        <v>560</v>
      </c>
      <c r="G422" s="243"/>
      <c r="H422" s="245" t="s">
        <v>1</v>
      </c>
      <c r="I422" s="247"/>
      <c r="J422" s="243"/>
      <c r="K422" s="243"/>
      <c r="L422" s="248"/>
      <c r="M422" s="249"/>
      <c r="N422" s="250"/>
      <c r="O422" s="250"/>
      <c r="P422" s="250"/>
      <c r="Q422" s="250"/>
      <c r="R422" s="250"/>
      <c r="S422" s="250"/>
      <c r="T422" s="25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2" t="s">
        <v>201</v>
      </c>
      <c r="AU422" s="252" t="s">
        <v>94</v>
      </c>
      <c r="AV422" s="13" t="s">
        <v>92</v>
      </c>
      <c r="AW422" s="13" t="s">
        <v>40</v>
      </c>
      <c r="AX422" s="13" t="s">
        <v>85</v>
      </c>
      <c r="AY422" s="252" t="s">
        <v>193</v>
      </c>
    </row>
    <row r="423" s="14" customFormat="1">
      <c r="A423" s="14"/>
      <c r="B423" s="253"/>
      <c r="C423" s="254"/>
      <c r="D423" s="244" t="s">
        <v>201</v>
      </c>
      <c r="E423" s="255" t="s">
        <v>1</v>
      </c>
      <c r="F423" s="256" t="s">
        <v>561</v>
      </c>
      <c r="G423" s="254"/>
      <c r="H423" s="257">
        <v>30.120000000000001</v>
      </c>
      <c r="I423" s="258"/>
      <c r="J423" s="254"/>
      <c r="K423" s="254"/>
      <c r="L423" s="259"/>
      <c r="M423" s="260"/>
      <c r="N423" s="261"/>
      <c r="O423" s="261"/>
      <c r="P423" s="261"/>
      <c r="Q423" s="261"/>
      <c r="R423" s="261"/>
      <c r="S423" s="261"/>
      <c r="T423" s="262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3" t="s">
        <v>201</v>
      </c>
      <c r="AU423" s="263" t="s">
        <v>94</v>
      </c>
      <c r="AV423" s="14" t="s">
        <v>94</v>
      </c>
      <c r="AW423" s="14" t="s">
        <v>40</v>
      </c>
      <c r="AX423" s="14" t="s">
        <v>85</v>
      </c>
      <c r="AY423" s="263" t="s">
        <v>193</v>
      </c>
    </row>
    <row r="424" s="15" customFormat="1">
      <c r="A424" s="15"/>
      <c r="B424" s="264"/>
      <c r="C424" s="265"/>
      <c r="D424" s="244" t="s">
        <v>201</v>
      </c>
      <c r="E424" s="266" t="s">
        <v>1</v>
      </c>
      <c r="F424" s="267" t="s">
        <v>252</v>
      </c>
      <c r="G424" s="265"/>
      <c r="H424" s="268">
        <v>267.38</v>
      </c>
      <c r="I424" s="269"/>
      <c r="J424" s="265"/>
      <c r="K424" s="265"/>
      <c r="L424" s="270"/>
      <c r="M424" s="271"/>
      <c r="N424" s="272"/>
      <c r="O424" s="272"/>
      <c r="P424" s="272"/>
      <c r="Q424" s="272"/>
      <c r="R424" s="272"/>
      <c r="S424" s="272"/>
      <c r="T424" s="273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4" t="s">
        <v>201</v>
      </c>
      <c r="AU424" s="274" t="s">
        <v>94</v>
      </c>
      <c r="AV424" s="15" t="s">
        <v>199</v>
      </c>
      <c r="AW424" s="15" t="s">
        <v>40</v>
      </c>
      <c r="AX424" s="15" t="s">
        <v>92</v>
      </c>
      <c r="AY424" s="274" t="s">
        <v>193</v>
      </c>
    </row>
    <row r="425" s="2" customFormat="1" ht="21.75" customHeight="1">
      <c r="A425" s="40"/>
      <c r="B425" s="41"/>
      <c r="C425" s="229" t="s">
        <v>572</v>
      </c>
      <c r="D425" s="229" t="s">
        <v>196</v>
      </c>
      <c r="E425" s="230" t="s">
        <v>573</v>
      </c>
      <c r="F425" s="231" t="s">
        <v>574</v>
      </c>
      <c r="G425" s="232" t="s">
        <v>130</v>
      </c>
      <c r="H425" s="233">
        <v>30.120000000000001</v>
      </c>
      <c r="I425" s="234"/>
      <c r="J425" s="235">
        <f>ROUND(I425*H425,2)</f>
        <v>0</v>
      </c>
      <c r="K425" s="231" t="s">
        <v>222</v>
      </c>
      <c r="L425" s="46"/>
      <c r="M425" s="236" t="s">
        <v>1</v>
      </c>
      <c r="N425" s="237" t="s">
        <v>50</v>
      </c>
      <c r="O425" s="93"/>
      <c r="P425" s="238">
        <f>O425*H425</f>
        <v>0</v>
      </c>
      <c r="Q425" s="238">
        <v>0.0020300000000000001</v>
      </c>
      <c r="R425" s="238">
        <f>Q425*H425</f>
        <v>0.061143600000000006</v>
      </c>
      <c r="S425" s="238">
        <v>0</v>
      </c>
      <c r="T425" s="239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40" t="s">
        <v>199</v>
      </c>
      <c r="AT425" s="240" t="s">
        <v>196</v>
      </c>
      <c r="AU425" s="240" t="s">
        <v>94</v>
      </c>
      <c r="AY425" s="18" t="s">
        <v>193</v>
      </c>
      <c r="BE425" s="241">
        <f>IF(N425="základní",J425,0)</f>
        <v>0</v>
      </c>
      <c r="BF425" s="241">
        <f>IF(N425="snížená",J425,0)</f>
        <v>0</v>
      </c>
      <c r="BG425" s="241">
        <f>IF(N425="zákl. přenesená",J425,0)</f>
        <v>0</v>
      </c>
      <c r="BH425" s="241">
        <f>IF(N425="sníž. přenesená",J425,0)</f>
        <v>0</v>
      </c>
      <c r="BI425" s="241">
        <f>IF(N425="nulová",J425,0)</f>
        <v>0</v>
      </c>
      <c r="BJ425" s="18" t="s">
        <v>92</v>
      </c>
      <c r="BK425" s="241">
        <f>ROUND(I425*H425,2)</f>
        <v>0</v>
      </c>
      <c r="BL425" s="18" t="s">
        <v>199</v>
      </c>
      <c r="BM425" s="240" t="s">
        <v>575</v>
      </c>
    </row>
    <row r="426" s="13" customFormat="1">
      <c r="A426" s="13"/>
      <c r="B426" s="242"/>
      <c r="C426" s="243"/>
      <c r="D426" s="244" t="s">
        <v>201</v>
      </c>
      <c r="E426" s="245" t="s">
        <v>1</v>
      </c>
      <c r="F426" s="246" t="s">
        <v>576</v>
      </c>
      <c r="G426" s="243"/>
      <c r="H426" s="245" t="s">
        <v>1</v>
      </c>
      <c r="I426" s="247"/>
      <c r="J426" s="243"/>
      <c r="K426" s="243"/>
      <c r="L426" s="248"/>
      <c r="M426" s="249"/>
      <c r="N426" s="250"/>
      <c r="O426" s="250"/>
      <c r="P426" s="250"/>
      <c r="Q426" s="250"/>
      <c r="R426" s="250"/>
      <c r="S426" s="250"/>
      <c r="T426" s="25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2" t="s">
        <v>201</v>
      </c>
      <c r="AU426" s="252" t="s">
        <v>94</v>
      </c>
      <c r="AV426" s="13" t="s">
        <v>92</v>
      </c>
      <c r="AW426" s="13" t="s">
        <v>40</v>
      </c>
      <c r="AX426" s="13" t="s">
        <v>85</v>
      </c>
      <c r="AY426" s="252" t="s">
        <v>193</v>
      </c>
    </row>
    <row r="427" s="13" customFormat="1">
      <c r="A427" s="13"/>
      <c r="B427" s="242"/>
      <c r="C427" s="243"/>
      <c r="D427" s="244" t="s">
        <v>201</v>
      </c>
      <c r="E427" s="245" t="s">
        <v>1</v>
      </c>
      <c r="F427" s="246" t="s">
        <v>577</v>
      </c>
      <c r="G427" s="243"/>
      <c r="H427" s="245" t="s">
        <v>1</v>
      </c>
      <c r="I427" s="247"/>
      <c r="J427" s="243"/>
      <c r="K427" s="243"/>
      <c r="L427" s="248"/>
      <c r="M427" s="249"/>
      <c r="N427" s="250"/>
      <c r="O427" s="250"/>
      <c r="P427" s="250"/>
      <c r="Q427" s="250"/>
      <c r="R427" s="250"/>
      <c r="S427" s="250"/>
      <c r="T427" s="25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2" t="s">
        <v>201</v>
      </c>
      <c r="AU427" s="252" t="s">
        <v>94</v>
      </c>
      <c r="AV427" s="13" t="s">
        <v>92</v>
      </c>
      <c r="AW427" s="13" t="s">
        <v>40</v>
      </c>
      <c r="AX427" s="13" t="s">
        <v>85</v>
      </c>
      <c r="AY427" s="252" t="s">
        <v>193</v>
      </c>
    </row>
    <row r="428" s="13" customFormat="1">
      <c r="A428" s="13"/>
      <c r="B428" s="242"/>
      <c r="C428" s="243"/>
      <c r="D428" s="244" t="s">
        <v>201</v>
      </c>
      <c r="E428" s="245" t="s">
        <v>1</v>
      </c>
      <c r="F428" s="246" t="s">
        <v>578</v>
      </c>
      <c r="G428" s="243"/>
      <c r="H428" s="245" t="s">
        <v>1</v>
      </c>
      <c r="I428" s="247"/>
      <c r="J428" s="243"/>
      <c r="K428" s="243"/>
      <c r="L428" s="248"/>
      <c r="M428" s="249"/>
      <c r="N428" s="250"/>
      <c r="O428" s="250"/>
      <c r="P428" s="250"/>
      <c r="Q428" s="250"/>
      <c r="R428" s="250"/>
      <c r="S428" s="250"/>
      <c r="T428" s="25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2" t="s">
        <v>201</v>
      </c>
      <c r="AU428" s="252" t="s">
        <v>94</v>
      </c>
      <c r="AV428" s="13" t="s">
        <v>92</v>
      </c>
      <c r="AW428" s="13" t="s">
        <v>40</v>
      </c>
      <c r="AX428" s="13" t="s">
        <v>85</v>
      </c>
      <c r="AY428" s="252" t="s">
        <v>193</v>
      </c>
    </row>
    <row r="429" s="14" customFormat="1">
      <c r="A429" s="14"/>
      <c r="B429" s="253"/>
      <c r="C429" s="254"/>
      <c r="D429" s="244" t="s">
        <v>201</v>
      </c>
      <c r="E429" s="255" t="s">
        <v>1</v>
      </c>
      <c r="F429" s="256" t="s">
        <v>579</v>
      </c>
      <c r="G429" s="254"/>
      <c r="H429" s="257">
        <v>30.120000000000001</v>
      </c>
      <c r="I429" s="258"/>
      <c r="J429" s="254"/>
      <c r="K429" s="254"/>
      <c r="L429" s="259"/>
      <c r="M429" s="260"/>
      <c r="N429" s="261"/>
      <c r="O429" s="261"/>
      <c r="P429" s="261"/>
      <c r="Q429" s="261"/>
      <c r="R429" s="261"/>
      <c r="S429" s="261"/>
      <c r="T429" s="26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3" t="s">
        <v>201</v>
      </c>
      <c r="AU429" s="263" t="s">
        <v>94</v>
      </c>
      <c r="AV429" s="14" t="s">
        <v>94</v>
      </c>
      <c r="AW429" s="14" t="s">
        <v>40</v>
      </c>
      <c r="AX429" s="14" t="s">
        <v>92</v>
      </c>
      <c r="AY429" s="263" t="s">
        <v>193</v>
      </c>
    </row>
    <row r="430" s="2" customFormat="1" ht="33" customHeight="1">
      <c r="A430" s="40"/>
      <c r="B430" s="41"/>
      <c r="C430" s="229" t="s">
        <v>580</v>
      </c>
      <c r="D430" s="229" t="s">
        <v>196</v>
      </c>
      <c r="E430" s="230" t="s">
        <v>388</v>
      </c>
      <c r="F430" s="231" t="s">
        <v>389</v>
      </c>
      <c r="G430" s="232" t="s">
        <v>130</v>
      </c>
      <c r="H430" s="233">
        <v>30.120000000000001</v>
      </c>
      <c r="I430" s="234"/>
      <c r="J430" s="235">
        <f>ROUND(I430*H430,2)</f>
        <v>0</v>
      </c>
      <c r="K430" s="231" t="s">
        <v>222</v>
      </c>
      <c r="L430" s="46"/>
      <c r="M430" s="236" t="s">
        <v>1</v>
      </c>
      <c r="N430" s="237" t="s">
        <v>50</v>
      </c>
      <c r="O430" s="93"/>
      <c r="P430" s="238">
        <f>O430*H430</f>
        <v>0</v>
      </c>
      <c r="Q430" s="238">
        <v>0</v>
      </c>
      <c r="R430" s="238">
        <f>Q430*H430</f>
        <v>0</v>
      </c>
      <c r="S430" s="238">
        <v>0.070000000000000007</v>
      </c>
      <c r="T430" s="239">
        <f>S430*H430</f>
        <v>2.1084000000000001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40" t="s">
        <v>199</v>
      </c>
      <c r="AT430" s="240" t="s">
        <v>196</v>
      </c>
      <c r="AU430" s="240" t="s">
        <v>94</v>
      </c>
      <c r="AY430" s="18" t="s">
        <v>193</v>
      </c>
      <c r="BE430" s="241">
        <f>IF(N430="základní",J430,0)</f>
        <v>0</v>
      </c>
      <c r="BF430" s="241">
        <f>IF(N430="snížená",J430,0)</f>
        <v>0</v>
      </c>
      <c r="BG430" s="241">
        <f>IF(N430="zákl. přenesená",J430,0)</f>
        <v>0</v>
      </c>
      <c r="BH430" s="241">
        <f>IF(N430="sníž. přenesená",J430,0)</f>
        <v>0</v>
      </c>
      <c r="BI430" s="241">
        <f>IF(N430="nulová",J430,0)</f>
        <v>0</v>
      </c>
      <c r="BJ430" s="18" t="s">
        <v>92</v>
      </c>
      <c r="BK430" s="241">
        <f>ROUND(I430*H430,2)</f>
        <v>0</v>
      </c>
      <c r="BL430" s="18" t="s">
        <v>199</v>
      </c>
      <c r="BM430" s="240" t="s">
        <v>581</v>
      </c>
    </row>
    <row r="431" s="13" customFormat="1">
      <c r="A431" s="13"/>
      <c r="B431" s="242"/>
      <c r="C431" s="243"/>
      <c r="D431" s="244" t="s">
        <v>201</v>
      </c>
      <c r="E431" s="245" t="s">
        <v>1</v>
      </c>
      <c r="F431" s="246" t="s">
        <v>576</v>
      </c>
      <c r="G431" s="243"/>
      <c r="H431" s="245" t="s">
        <v>1</v>
      </c>
      <c r="I431" s="247"/>
      <c r="J431" s="243"/>
      <c r="K431" s="243"/>
      <c r="L431" s="248"/>
      <c r="M431" s="249"/>
      <c r="N431" s="250"/>
      <c r="O431" s="250"/>
      <c r="P431" s="250"/>
      <c r="Q431" s="250"/>
      <c r="R431" s="250"/>
      <c r="S431" s="250"/>
      <c r="T431" s="25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2" t="s">
        <v>201</v>
      </c>
      <c r="AU431" s="252" t="s">
        <v>94</v>
      </c>
      <c r="AV431" s="13" t="s">
        <v>92</v>
      </c>
      <c r="AW431" s="13" t="s">
        <v>40</v>
      </c>
      <c r="AX431" s="13" t="s">
        <v>85</v>
      </c>
      <c r="AY431" s="252" t="s">
        <v>193</v>
      </c>
    </row>
    <row r="432" s="13" customFormat="1">
      <c r="A432" s="13"/>
      <c r="B432" s="242"/>
      <c r="C432" s="243"/>
      <c r="D432" s="244" t="s">
        <v>201</v>
      </c>
      <c r="E432" s="245" t="s">
        <v>1</v>
      </c>
      <c r="F432" s="246" t="s">
        <v>577</v>
      </c>
      <c r="G432" s="243"/>
      <c r="H432" s="245" t="s">
        <v>1</v>
      </c>
      <c r="I432" s="247"/>
      <c r="J432" s="243"/>
      <c r="K432" s="243"/>
      <c r="L432" s="248"/>
      <c r="M432" s="249"/>
      <c r="N432" s="250"/>
      <c r="O432" s="250"/>
      <c r="P432" s="250"/>
      <c r="Q432" s="250"/>
      <c r="R432" s="250"/>
      <c r="S432" s="250"/>
      <c r="T432" s="25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2" t="s">
        <v>201</v>
      </c>
      <c r="AU432" s="252" t="s">
        <v>94</v>
      </c>
      <c r="AV432" s="13" t="s">
        <v>92</v>
      </c>
      <c r="AW432" s="13" t="s">
        <v>40</v>
      </c>
      <c r="AX432" s="13" t="s">
        <v>85</v>
      </c>
      <c r="AY432" s="252" t="s">
        <v>193</v>
      </c>
    </row>
    <row r="433" s="13" customFormat="1">
      <c r="A433" s="13"/>
      <c r="B433" s="242"/>
      <c r="C433" s="243"/>
      <c r="D433" s="244" t="s">
        <v>201</v>
      </c>
      <c r="E433" s="245" t="s">
        <v>1</v>
      </c>
      <c r="F433" s="246" t="s">
        <v>578</v>
      </c>
      <c r="G433" s="243"/>
      <c r="H433" s="245" t="s">
        <v>1</v>
      </c>
      <c r="I433" s="247"/>
      <c r="J433" s="243"/>
      <c r="K433" s="243"/>
      <c r="L433" s="248"/>
      <c r="M433" s="249"/>
      <c r="N433" s="250"/>
      <c r="O433" s="250"/>
      <c r="P433" s="250"/>
      <c r="Q433" s="250"/>
      <c r="R433" s="250"/>
      <c r="S433" s="250"/>
      <c r="T433" s="25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2" t="s">
        <v>201</v>
      </c>
      <c r="AU433" s="252" t="s">
        <v>94</v>
      </c>
      <c r="AV433" s="13" t="s">
        <v>92</v>
      </c>
      <c r="AW433" s="13" t="s">
        <v>40</v>
      </c>
      <c r="AX433" s="13" t="s">
        <v>85</v>
      </c>
      <c r="AY433" s="252" t="s">
        <v>193</v>
      </c>
    </row>
    <row r="434" s="14" customFormat="1">
      <c r="A434" s="14"/>
      <c r="B434" s="253"/>
      <c r="C434" s="254"/>
      <c r="D434" s="244" t="s">
        <v>201</v>
      </c>
      <c r="E434" s="255" t="s">
        <v>1</v>
      </c>
      <c r="F434" s="256" t="s">
        <v>579</v>
      </c>
      <c r="G434" s="254"/>
      <c r="H434" s="257">
        <v>30.120000000000001</v>
      </c>
      <c r="I434" s="258"/>
      <c r="J434" s="254"/>
      <c r="K434" s="254"/>
      <c r="L434" s="259"/>
      <c r="M434" s="260"/>
      <c r="N434" s="261"/>
      <c r="O434" s="261"/>
      <c r="P434" s="261"/>
      <c r="Q434" s="261"/>
      <c r="R434" s="261"/>
      <c r="S434" s="261"/>
      <c r="T434" s="26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3" t="s">
        <v>201</v>
      </c>
      <c r="AU434" s="263" t="s">
        <v>94</v>
      </c>
      <c r="AV434" s="14" t="s">
        <v>94</v>
      </c>
      <c r="AW434" s="14" t="s">
        <v>40</v>
      </c>
      <c r="AX434" s="14" t="s">
        <v>92</v>
      </c>
      <c r="AY434" s="263" t="s">
        <v>193</v>
      </c>
    </row>
    <row r="435" s="2" customFormat="1" ht="24.15" customHeight="1">
      <c r="A435" s="40"/>
      <c r="B435" s="41"/>
      <c r="C435" s="229" t="s">
        <v>582</v>
      </c>
      <c r="D435" s="229" t="s">
        <v>196</v>
      </c>
      <c r="E435" s="230" t="s">
        <v>396</v>
      </c>
      <c r="F435" s="231" t="s">
        <v>397</v>
      </c>
      <c r="G435" s="232" t="s">
        <v>130</v>
      </c>
      <c r="H435" s="233">
        <v>30.120000000000001</v>
      </c>
      <c r="I435" s="234"/>
      <c r="J435" s="235">
        <f>ROUND(I435*H435,2)</f>
        <v>0</v>
      </c>
      <c r="K435" s="231" t="s">
        <v>222</v>
      </c>
      <c r="L435" s="46"/>
      <c r="M435" s="236" t="s">
        <v>1</v>
      </c>
      <c r="N435" s="237" t="s">
        <v>50</v>
      </c>
      <c r="O435" s="93"/>
      <c r="P435" s="238">
        <f>O435*H435</f>
        <v>0</v>
      </c>
      <c r="Q435" s="238">
        <v>0</v>
      </c>
      <c r="R435" s="238">
        <f>Q435*H435</f>
        <v>0</v>
      </c>
      <c r="S435" s="238">
        <v>0</v>
      </c>
      <c r="T435" s="239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40" t="s">
        <v>199</v>
      </c>
      <c r="AT435" s="240" t="s">
        <v>196</v>
      </c>
      <c r="AU435" s="240" t="s">
        <v>94</v>
      </c>
      <c r="AY435" s="18" t="s">
        <v>193</v>
      </c>
      <c r="BE435" s="241">
        <f>IF(N435="základní",J435,0)</f>
        <v>0</v>
      </c>
      <c r="BF435" s="241">
        <f>IF(N435="snížená",J435,0)</f>
        <v>0</v>
      </c>
      <c r="BG435" s="241">
        <f>IF(N435="zákl. přenesená",J435,0)</f>
        <v>0</v>
      </c>
      <c r="BH435" s="241">
        <f>IF(N435="sníž. přenesená",J435,0)</f>
        <v>0</v>
      </c>
      <c r="BI435" s="241">
        <f>IF(N435="nulová",J435,0)</f>
        <v>0</v>
      </c>
      <c r="BJ435" s="18" t="s">
        <v>92</v>
      </c>
      <c r="BK435" s="241">
        <f>ROUND(I435*H435,2)</f>
        <v>0</v>
      </c>
      <c r="BL435" s="18" t="s">
        <v>199</v>
      </c>
      <c r="BM435" s="240" t="s">
        <v>583</v>
      </c>
    </row>
    <row r="436" s="13" customFormat="1">
      <c r="A436" s="13"/>
      <c r="B436" s="242"/>
      <c r="C436" s="243"/>
      <c r="D436" s="244" t="s">
        <v>201</v>
      </c>
      <c r="E436" s="245" t="s">
        <v>1</v>
      </c>
      <c r="F436" s="246" t="s">
        <v>576</v>
      </c>
      <c r="G436" s="243"/>
      <c r="H436" s="245" t="s">
        <v>1</v>
      </c>
      <c r="I436" s="247"/>
      <c r="J436" s="243"/>
      <c r="K436" s="243"/>
      <c r="L436" s="248"/>
      <c r="M436" s="249"/>
      <c r="N436" s="250"/>
      <c r="O436" s="250"/>
      <c r="P436" s="250"/>
      <c r="Q436" s="250"/>
      <c r="R436" s="250"/>
      <c r="S436" s="250"/>
      <c r="T436" s="25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2" t="s">
        <v>201</v>
      </c>
      <c r="AU436" s="252" t="s">
        <v>94</v>
      </c>
      <c r="AV436" s="13" t="s">
        <v>92</v>
      </c>
      <c r="AW436" s="13" t="s">
        <v>40</v>
      </c>
      <c r="AX436" s="13" t="s">
        <v>85</v>
      </c>
      <c r="AY436" s="252" t="s">
        <v>193</v>
      </c>
    </row>
    <row r="437" s="13" customFormat="1">
      <c r="A437" s="13"/>
      <c r="B437" s="242"/>
      <c r="C437" s="243"/>
      <c r="D437" s="244" t="s">
        <v>201</v>
      </c>
      <c r="E437" s="245" t="s">
        <v>1</v>
      </c>
      <c r="F437" s="246" t="s">
        <v>577</v>
      </c>
      <c r="G437" s="243"/>
      <c r="H437" s="245" t="s">
        <v>1</v>
      </c>
      <c r="I437" s="247"/>
      <c r="J437" s="243"/>
      <c r="K437" s="243"/>
      <c r="L437" s="248"/>
      <c r="M437" s="249"/>
      <c r="N437" s="250"/>
      <c r="O437" s="250"/>
      <c r="P437" s="250"/>
      <c r="Q437" s="250"/>
      <c r="R437" s="250"/>
      <c r="S437" s="250"/>
      <c r="T437" s="25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2" t="s">
        <v>201</v>
      </c>
      <c r="AU437" s="252" t="s">
        <v>94</v>
      </c>
      <c r="AV437" s="13" t="s">
        <v>92</v>
      </c>
      <c r="AW437" s="13" t="s">
        <v>40</v>
      </c>
      <c r="AX437" s="13" t="s">
        <v>85</v>
      </c>
      <c r="AY437" s="252" t="s">
        <v>193</v>
      </c>
    </row>
    <row r="438" s="13" customFormat="1">
      <c r="A438" s="13"/>
      <c r="B438" s="242"/>
      <c r="C438" s="243"/>
      <c r="D438" s="244" t="s">
        <v>201</v>
      </c>
      <c r="E438" s="245" t="s">
        <v>1</v>
      </c>
      <c r="F438" s="246" t="s">
        <v>578</v>
      </c>
      <c r="G438" s="243"/>
      <c r="H438" s="245" t="s">
        <v>1</v>
      </c>
      <c r="I438" s="247"/>
      <c r="J438" s="243"/>
      <c r="K438" s="243"/>
      <c r="L438" s="248"/>
      <c r="M438" s="249"/>
      <c r="N438" s="250"/>
      <c r="O438" s="250"/>
      <c r="P438" s="250"/>
      <c r="Q438" s="250"/>
      <c r="R438" s="250"/>
      <c r="S438" s="250"/>
      <c r="T438" s="25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2" t="s">
        <v>201</v>
      </c>
      <c r="AU438" s="252" t="s">
        <v>94</v>
      </c>
      <c r="AV438" s="13" t="s">
        <v>92</v>
      </c>
      <c r="AW438" s="13" t="s">
        <v>40</v>
      </c>
      <c r="AX438" s="13" t="s">
        <v>85</v>
      </c>
      <c r="AY438" s="252" t="s">
        <v>193</v>
      </c>
    </row>
    <row r="439" s="14" customFormat="1">
      <c r="A439" s="14"/>
      <c r="B439" s="253"/>
      <c r="C439" s="254"/>
      <c r="D439" s="244" t="s">
        <v>201</v>
      </c>
      <c r="E439" s="255" t="s">
        <v>1</v>
      </c>
      <c r="F439" s="256" t="s">
        <v>579</v>
      </c>
      <c r="G439" s="254"/>
      <c r="H439" s="257">
        <v>30.120000000000001</v>
      </c>
      <c r="I439" s="258"/>
      <c r="J439" s="254"/>
      <c r="K439" s="254"/>
      <c r="L439" s="259"/>
      <c r="M439" s="260"/>
      <c r="N439" s="261"/>
      <c r="O439" s="261"/>
      <c r="P439" s="261"/>
      <c r="Q439" s="261"/>
      <c r="R439" s="261"/>
      <c r="S439" s="261"/>
      <c r="T439" s="262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3" t="s">
        <v>201</v>
      </c>
      <c r="AU439" s="263" t="s">
        <v>94</v>
      </c>
      <c r="AV439" s="14" t="s">
        <v>94</v>
      </c>
      <c r="AW439" s="14" t="s">
        <v>40</v>
      </c>
      <c r="AX439" s="14" t="s">
        <v>92</v>
      </c>
      <c r="AY439" s="263" t="s">
        <v>193</v>
      </c>
    </row>
    <row r="440" s="2" customFormat="1" ht="24.15" customHeight="1">
      <c r="A440" s="40"/>
      <c r="B440" s="41"/>
      <c r="C440" s="229" t="s">
        <v>584</v>
      </c>
      <c r="D440" s="229" t="s">
        <v>196</v>
      </c>
      <c r="E440" s="230" t="s">
        <v>446</v>
      </c>
      <c r="F440" s="231" t="s">
        <v>447</v>
      </c>
      <c r="G440" s="232" t="s">
        <v>130</v>
      </c>
      <c r="H440" s="233">
        <v>30.120000000000001</v>
      </c>
      <c r="I440" s="234"/>
      <c r="J440" s="235">
        <f>ROUND(I440*H440,2)</f>
        <v>0</v>
      </c>
      <c r="K440" s="231" t="s">
        <v>222</v>
      </c>
      <c r="L440" s="46"/>
      <c r="M440" s="236" t="s">
        <v>1</v>
      </c>
      <c r="N440" s="237" t="s">
        <v>50</v>
      </c>
      <c r="O440" s="93"/>
      <c r="P440" s="238">
        <f>O440*H440</f>
        <v>0</v>
      </c>
      <c r="Q440" s="238">
        <v>0</v>
      </c>
      <c r="R440" s="238">
        <f>Q440*H440</f>
        <v>0</v>
      </c>
      <c r="S440" s="238">
        <v>0</v>
      </c>
      <c r="T440" s="239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40" t="s">
        <v>199</v>
      </c>
      <c r="AT440" s="240" t="s">
        <v>196</v>
      </c>
      <c r="AU440" s="240" t="s">
        <v>94</v>
      </c>
      <c r="AY440" s="18" t="s">
        <v>193</v>
      </c>
      <c r="BE440" s="241">
        <f>IF(N440="základní",J440,0)</f>
        <v>0</v>
      </c>
      <c r="BF440" s="241">
        <f>IF(N440="snížená",J440,0)</f>
        <v>0</v>
      </c>
      <c r="BG440" s="241">
        <f>IF(N440="zákl. přenesená",J440,0)</f>
        <v>0</v>
      </c>
      <c r="BH440" s="241">
        <f>IF(N440="sníž. přenesená",J440,0)</f>
        <v>0</v>
      </c>
      <c r="BI440" s="241">
        <f>IF(N440="nulová",J440,0)</f>
        <v>0</v>
      </c>
      <c r="BJ440" s="18" t="s">
        <v>92</v>
      </c>
      <c r="BK440" s="241">
        <f>ROUND(I440*H440,2)</f>
        <v>0</v>
      </c>
      <c r="BL440" s="18" t="s">
        <v>199</v>
      </c>
      <c r="BM440" s="240" t="s">
        <v>585</v>
      </c>
    </row>
    <row r="441" s="2" customFormat="1" ht="24.15" customHeight="1">
      <c r="A441" s="40"/>
      <c r="B441" s="41"/>
      <c r="C441" s="229" t="s">
        <v>586</v>
      </c>
      <c r="D441" s="229" t="s">
        <v>196</v>
      </c>
      <c r="E441" s="230" t="s">
        <v>587</v>
      </c>
      <c r="F441" s="231" t="s">
        <v>588</v>
      </c>
      <c r="G441" s="232" t="s">
        <v>126</v>
      </c>
      <c r="H441" s="233">
        <v>3.012</v>
      </c>
      <c r="I441" s="234"/>
      <c r="J441" s="235">
        <f>ROUND(I441*H441,2)</f>
        <v>0</v>
      </c>
      <c r="K441" s="231" t="s">
        <v>222</v>
      </c>
      <c r="L441" s="46"/>
      <c r="M441" s="236" t="s">
        <v>1</v>
      </c>
      <c r="N441" s="237" t="s">
        <v>50</v>
      </c>
      <c r="O441" s="93"/>
      <c r="P441" s="238">
        <f>O441*H441</f>
        <v>0</v>
      </c>
      <c r="Q441" s="238">
        <v>2.3010199999999998</v>
      </c>
      <c r="R441" s="238">
        <f>Q441*H441</f>
        <v>6.9306722399999998</v>
      </c>
      <c r="S441" s="238">
        <v>0</v>
      </c>
      <c r="T441" s="239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40" t="s">
        <v>199</v>
      </c>
      <c r="AT441" s="240" t="s">
        <v>196</v>
      </c>
      <c r="AU441" s="240" t="s">
        <v>94</v>
      </c>
      <c r="AY441" s="18" t="s">
        <v>193</v>
      </c>
      <c r="BE441" s="241">
        <f>IF(N441="základní",J441,0)</f>
        <v>0</v>
      </c>
      <c r="BF441" s="241">
        <f>IF(N441="snížená",J441,0)</f>
        <v>0</v>
      </c>
      <c r="BG441" s="241">
        <f>IF(N441="zákl. přenesená",J441,0)</f>
        <v>0</v>
      </c>
      <c r="BH441" s="241">
        <f>IF(N441="sníž. přenesená",J441,0)</f>
        <v>0</v>
      </c>
      <c r="BI441" s="241">
        <f>IF(N441="nulová",J441,0)</f>
        <v>0</v>
      </c>
      <c r="BJ441" s="18" t="s">
        <v>92</v>
      </c>
      <c r="BK441" s="241">
        <f>ROUND(I441*H441,2)</f>
        <v>0</v>
      </c>
      <c r="BL441" s="18" t="s">
        <v>199</v>
      </c>
      <c r="BM441" s="240" t="s">
        <v>589</v>
      </c>
    </row>
    <row r="442" s="13" customFormat="1">
      <c r="A442" s="13"/>
      <c r="B442" s="242"/>
      <c r="C442" s="243"/>
      <c r="D442" s="244" t="s">
        <v>201</v>
      </c>
      <c r="E442" s="245" t="s">
        <v>1</v>
      </c>
      <c r="F442" s="246" t="s">
        <v>590</v>
      </c>
      <c r="G442" s="243"/>
      <c r="H442" s="245" t="s">
        <v>1</v>
      </c>
      <c r="I442" s="247"/>
      <c r="J442" s="243"/>
      <c r="K442" s="243"/>
      <c r="L442" s="248"/>
      <c r="M442" s="249"/>
      <c r="N442" s="250"/>
      <c r="O442" s="250"/>
      <c r="P442" s="250"/>
      <c r="Q442" s="250"/>
      <c r="R442" s="250"/>
      <c r="S442" s="250"/>
      <c r="T442" s="25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2" t="s">
        <v>201</v>
      </c>
      <c r="AU442" s="252" t="s">
        <v>94</v>
      </c>
      <c r="AV442" s="13" t="s">
        <v>92</v>
      </c>
      <c r="AW442" s="13" t="s">
        <v>40</v>
      </c>
      <c r="AX442" s="13" t="s">
        <v>85</v>
      </c>
      <c r="AY442" s="252" t="s">
        <v>193</v>
      </c>
    </row>
    <row r="443" s="13" customFormat="1">
      <c r="A443" s="13"/>
      <c r="B443" s="242"/>
      <c r="C443" s="243"/>
      <c r="D443" s="244" t="s">
        <v>201</v>
      </c>
      <c r="E443" s="245" t="s">
        <v>1</v>
      </c>
      <c r="F443" s="246" t="s">
        <v>577</v>
      </c>
      <c r="G443" s="243"/>
      <c r="H443" s="245" t="s">
        <v>1</v>
      </c>
      <c r="I443" s="247"/>
      <c r="J443" s="243"/>
      <c r="K443" s="243"/>
      <c r="L443" s="248"/>
      <c r="M443" s="249"/>
      <c r="N443" s="250"/>
      <c r="O443" s="250"/>
      <c r="P443" s="250"/>
      <c r="Q443" s="250"/>
      <c r="R443" s="250"/>
      <c r="S443" s="250"/>
      <c r="T443" s="25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2" t="s">
        <v>201</v>
      </c>
      <c r="AU443" s="252" t="s">
        <v>94</v>
      </c>
      <c r="AV443" s="13" t="s">
        <v>92</v>
      </c>
      <c r="AW443" s="13" t="s">
        <v>40</v>
      </c>
      <c r="AX443" s="13" t="s">
        <v>85</v>
      </c>
      <c r="AY443" s="252" t="s">
        <v>193</v>
      </c>
    </row>
    <row r="444" s="13" customFormat="1">
      <c r="A444" s="13"/>
      <c r="B444" s="242"/>
      <c r="C444" s="243"/>
      <c r="D444" s="244" t="s">
        <v>201</v>
      </c>
      <c r="E444" s="245" t="s">
        <v>1</v>
      </c>
      <c r="F444" s="246" t="s">
        <v>578</v>
      </c>
      <c r="G444" s="243"/>
      <c r="H444" s="245" t="s">
        <v>1</v>
      </c>
      <c r="I444" s="247"/>
      <c r="J444" s="243"/>
      <c r="K444" s="243"/>
      <c r="L444" s="248"/>
      <c r="M444" s="249"/>
      <c r="N444" s="250"/>
      <c r="O444" s="250"/>
      <c r="P444" s="250"/>
      <c r="Q444" s="250"/>
      <c r="R444" s="250"/>
      <c r="S444" s="250"/>
      <c r="T444" s="25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2" t="s">
        <v>201</v>
      </c>
      <c r="AU444" s="252" t="s">
        <v>94</v>
      </c>
      <c r="AV444" s="13" t="s">
        <v>92</v>
      </c>
      <c r="AW444" s="13" t="s">
        <v>40</v>
      </c>
      <c r="AX444" s="13" t="s">
        <v>85</v>
      </c>
      <c r="AY444" s="252" t="s">
        <v>193</v>
      </c>
    </row>
    <row r="445" s="14" customFormat="1">
      <c r="A445" s="14"/>
      <c r="B445" s="253"/>
      <c r="C445" s="254"/>
      <c r="D445" s="244" t="s">
        <v>201</v>
      </c>
      <c r="E445" s="255" t="s">
        <v>1</v>
      </c>
      <c r="F445" s="256" t="s">
        <v>591</v>
      </c>
      <c r="G445" s="254"/>
      <c r="H445" s="257">
        <v>3.012</v>
      </c>
      <c r="I445" s="258"/>
      <c r="J445" s="254"/>
      <c r="K445" s="254"/>
      <c r="L445" s="259"/>
      <c r="M445" s="260"/>
      <c r="N445" s="261"/>
      <c r="O445" s="261"/>
      <c r="P445" s="261"/>
      <c r="Q445" s="261"/>
      <c r="R445" s="261"/>
      <c r="S445" s="261"/>
      <c r="T445" s="26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3" t="s">
        <v>201</v>
      </c>
      <c r="AU445" s="263" t="s">
        <v>94</v>
      </c>
      <c r="AV445" s="14" t="s">
        <v>94</v>
      </c>
      <c r="AW445" s="14" t="s">
        <v>40</v>
      </c>
      <c r="AX445" s="14" t="s">
        <v>92</v>
      </c>
      <c r="AY445" s="263" t="s">
        <v>193</v>
      </c>
    </row>
    <row r="446" s="2" customFormat="1" ht="24.15" customHeight="1">
      <c r="A446" s="40"/>
      <c r="B446" s="41"/>
      <c r="C446" s="229" t="s">
        <v>592</v>
      </c>
      <c r="D446" s="229" t="s">
        <v>196</v>
      </c>
      <c r="E446" s="230" t="s">
        <v>593</v>
      </c>
      <c r="F446" s="231" t="s">
        <v>594</v>
      </c>
      <c r="G446" s="232" t="s">
        <v>126</v>
      </c>
      <c r="H446" s="233">
        <v>0.70999999999999996</v>
      </c>
      <c r="I446" s="234"/>
      <c r="J446" s="235">
        <f>ROUND(I446*H446,2)</f>
        <v>0</v>
      </c>
      <c r="K446" s="231" t="s">
        <v>1</v>
      </c>
      <c r="L446" s="46"/>
      <c r="M446" s="236" t="s">
        <v>1</v>
      </c>
      <c r="N446" s="237" t="s">
        <v>50</v>
      </c>
      <c r="O446" s="93"/>
      <c r="P446" s="238">
        <f>O446*H446</f>
        <v>0</v>
      </c>
      <c r="Q446" s="238">
        <v>0</v>
      </c>
      <c r="R446" s="238">
        <f>Q446*H446</f>
        <v>0</v>
      </c>
      <c r="S446" s="238">
        <v>0</v>
      </c>
      <c r="T446" s="239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40" t="s">
        <v>199</v>
      </c>
      <c r="AT446" s="240" t="s">
        <v>196</v>
      </c>
      <c r="AU446" s="240" t="s">
        <v>94</v>
      </c>
      <c r="AY446" s="18" t="s">
        <v>193</v>
      </c>
      <c r="BE446" s="241">
        <f>IF(N446="základní",J446,0)</f>
        <v>0</v>
      </c>
      <c r="BF446" s="241">
        <f>IF(N446="snížená",J446,0)</f>
        <v>0</v>
      </c>
      <c r="BG446" s="241">
        <f>IF(N446="zákl. přenesená",J446,0)</f>
        <v>0</v>
      </c>
      <c r="BH446" s="241">
        <f>IF(N446="sníž. přenesená",J446,0)</f>
        <v>0</v>
      </c>
      <c r="BI446" s="241">
        <f>IF(N446="nulová",J446,0)</f>
        <v>0</v>
      </c>
      <c r="BJ446" s="18" t="s">
        <v>92</v>
      </c>
      <c r="BK446" s="241">
        <f>ROUND(I446*H446,2)</f>
        <v>0</v>
      </c>
      <c r="BL446" s="18" t="s">
        <v>199</v>
      </c>
      <c r="BM446" s="240" t="s">
        <v>595</v>
      </c>
    </row>
    <row r="447" s="13" customFormat="1">
      <c r="A447" s="13"/>
      <c r="B447" s="242"/>
      <c r="C447" s="243"/>
      <c r="D447" s="244" t="s">
        <v>201</v>
      </c>
      <c r="E447" s="245" t="s">
        <v>1</v>
      </c>
      <c r="F447" s="246" t="s">
        <v>596</v>
      </c>
      <c r="G447" s="243"/>
      <c r="H447" s="245" t="s">
        <v>1</v>
      </c>
      <c r="I447" s="247"/>
      <c r="J447" s="243"/>
      <c r="K447" s="243"/>
      <c r="L447" s="248"/>
      <c r="M447" s="249"/>
      <c r="N447" s="250"/>
      <c r="O447" s="250"/>
      <c r="P447" s="250"/>
      <c r="Q447" s="250"/>
      <c r="R447" s="250"/>
      <c r="S447" s="250"/>
      <c r="T447" s="25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2" t="s">
        <v>201</v>
      </c>
      <c r="AU447" s="252" t="s">
        <v>94</v>
      </c>
      <c r="AV447" s="13" t="s">
        <v>92</v>
      </c>
      <c r="AW447" s="13" t="s">
        <v>40</v>
      </c>
      <c r="AX447" s="13" t="s">
        <v>85</v>
      </c>
      <c r="AY447" s="252" t="s">
        <v>193</v>
      </c>
    </row>
    <row r="448" s="14" customFormat="1">
      <c r="A448" s="14"/>
      <c r="B448" s="253"/>
      <c r="C448" s="254"/>
      <c r="D448" s="244" t="s">
        <v>201</v>
      </c>
      <c r="E448" s="255" t="s">
        <v>1</v>
      </c>
      <c r="F448" s="256" t="s">
        <v>597</v>
      </c>
      <c r="G448" s="254"/>
      <c r="H448" s="257">
        <v>0.70999999999999996</v>
      </c>
      <c r="I448" s="258"/>
      <c r="J448" s="254"/>
      <c r="K448" s="254"/>
      <c r="L448" s="259"/>
      <c r="M448" s="260"/>
      <c r="N448" s="261"/>
      <c r="O448" s="261"/>
      <c r="P448" s="261"/>
      <c r="Q448" s="261"/>
      <c r="R448" s="261"/>
      <c r="S448" s="261"/>
      <c r="T448" s="26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3" t="s">
        <v>201</v>
      </c>
      <c r="AU448" s="263" t="s">
        <v>94</v>
      </c>
      <c r="AV448" s="14" t="s">
        <v>94</v>
      </c>
      <c r="AW448" s="14" t="s">
        <v>40</v>
      </c>
      <c r="AX448" s="14" t="s">
        <v>92</v>
      </c>
      <c r="AY448" s="263" t="s">
        <v>193</v>
      </c>
    </row>
    <row r="449" s="2" customFormat="1" ht="24.15" customHeight="1">
      <c r="A449" s="40"/>
      <c r="B449" s="41"/>
      <c r="C449" s="229" t="s">
        <v>598</v>
      </c>
      <c r="D449" s="229" t="s">
        <v>196</v>
      </c>
      <c r="E449" s="230" t="s">
        <v>599</v>
      </c>
      <c r="F449" s="231" t="s">
        <v>600</v>
      </c>
      <c r="G449" s="232" t="s">
        <v>160</v>
      </c>
      <c r="H449" s="233">
        <v>94.299999999999997</v>
      </c>
      <c r="I449" s="234"/>
      <c r="J449" s="235">
        <f>ROUND(I449*H449,2)</f>
        <v>0</v>
      </c>
      <c r="K449" s="231" t="s">
        <v>222</v>
      </c>
      <c r="L449" s="46"/>
      <c r="M449" s="236" t="s">
        <v>1</v>
      </c>
      <c r="N449" s="237" t="s">
        <v>50</v>
      </c>
      <c r="O449" s="93"/>
      <c r="P449" s="238">
        <f>O449*H449</f>
        <v>0</v>
      </c>
      <c r="Q449" s="238">
        <v>9.8900000000000002E-06</v>
      </c>
      <c r="R449" s="238">
        <f>Q449*H449</f>
        <v>0.000932627</v>
      </c>
      <c r="S449" s="238">
        <v>0</v>
      </c>
      <c r="T449" s="239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40" t="s">
        <v>199</v>
      </c>
      <c r="AT449" s="240" t="s">
        <v>196</v>
      </c>
      <c r="AU449" s="240" t="s">
        <v>94</v>
      </c>
      <c r="AY449" s="18" t="s">
        <v>193</v>
      </c>
      <c r="BE449" s="241">
        <f>IF(N449="základní",J449,0)</f>
        <v>0</v>
      </c>
      <c r="BF449" s="241">
        <f>IF(N449="snížená",J449,0)</f>
        <v>0</v>
      </c>
      <c r="BG449" s="241">
        <f>IF(N449="zákl. přenesená",J449,0)</f>
        <v>0</v>
      </c>
      <c r="BH449" s="241">
        <f>IF(N449="sníž. přenesená",J449,0)</f>
        <v>0</v>
      </c>
      <c r="BI449" s="241">
        <f>IF(N449="nulová",J449,0)</f>
        <v>0</v>
      </c>
      <c r="BJ449" s="18" t="s">
        <v>92</v>
      </c>
      <c r="BK449" s="241">
        <f>ROUND(I449*H449,2)</f>
        <v>0</v>
      </c>
      <c r="BL449" s="18" t="s">
        <v>199</v>
      </c>
      <c r="BM449" s="240" t="s">
        <v>601</v>
      </c>
    </row>
    <row r="450" s="13" customFormat="1">
      <c r="A450" s="13"/>
      <c r="B450" s="242"/>
      <c r="C450" s="243"/>
      <c r="D450" s="244" t="s">
        <v>201</v>
      </c>
      <c r="E450" s="245" t="s">
        <v>1</v>
      </c>
      <c r="F450" s="246" t="s">
        <v>602</v>
      </c>
      <c r="G450" s="243"/>
      <c r="H450" s="245" t="s">
        <v>1</v>
      </c>
      <c r="I450" s="247"/>
      <c r="J450" s="243"/>
      <c r="K450" s="243"/>
      <c r="L450" s="248"/>
      <c r="M450" s="249"/>
      <c r="N450" s="250"/>
      <c r="O450" s="250"/>
      <c r="P450" s="250"/>
      <c r="Q450" s="250"/>
      <c r="R450" s="250"/>
      <c r="S450" s="250"/>
      <c r="T450" s="25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2" t="s">
        <v>201</v>
      </c>
      <c r="AU450" s="252" t="s">
        <v>94</v>
      </c>
      <c r="AV450" s="13" t="s">
        <v>92</v>
      </c>
      <c r="AW450" s="13" t="s">
        <v>40</v>
      </c>
      <c r="AX450" s="13" t="s">
        <v>85</v>
      </c>
      <c r="AY450" s="252" t="s">
        <v>193</v>
      </c>
    </row>
    <row r="451" s="14" customFormat="1">
      <c r="A451" s="14"/>
      <c r="B451" s="253"/>
      <c r="C451" s="254"/>
      <c r="D451" s="244" t="s">
        <v>201</v>
      </c>
      <c r="E451" s="255" t="s">
        <v>1</v>
      </c>
      <c r="F451" s="256" t="s">
        <v>603</v>
      </c>
      <c r="G451" s="254"/>
      <c r="H451" s="257">
        <v>94.299999999999997</v>
      </c>
      <c r="I451" s="258"/>
      <c r="J451" s="254"/>
      <c r="K451" s="254"/>
      <c r="L451" s="259"/>
      <c r="M451" s="260"/>
      <c r="N451" s="261"/>
      <c r="O451" s="261"/>
      <c r="P451" s="261"/>
      <c r="Q451" s="261"/>
      <c r="R451" s="261"/>
      <c r="S451" s="261"/>
      <c r="T451" s="26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3" t="s">
        <v>201</v>
      </c>
      <c r="AU451" s="263" t="s">
        <v>94</v>
      </c>
      <c r="AV451" s="14" t="s">
        <v>94</v>
      </c>
      <c r="AW451" s="14" t="s">
        <v>40</v>
      </c>
      <c r="AX451" s="14" t="s">
        <v>92</v>
      </c>
      <c r="AY451" s="263" t="s">
        <v>193</v>
      </c>
    </row>
    <row r="452" s="2" customFormat="1" ht="24.15" customHeight="1">
      <c r="A452" s="40"/>
      <c r="B452" s="41"/>
      <c r="C452" s="229" t="s">
        <v>604</v>
      </c>
      <c r="D452" s="229" t="s">
        <v>196</v>
      </c>
      <c r="E452" s="230" t="s">
        <v>605</v>
      </c>
      <c r="F452" s="231" t="s">
        <v>606</v>
      </c>
      <c r="G452" s="232" t="s">
        <v>160</v>
      </c>
      <c r="H452" s="233">
        <v>94.299999999999997</v>
      </c>
      <c r="I452" s="234"/>
      <c r="J452" s="235">
        <f>ROUND(I452*H452,2)</f>
        <v>0</v>
      </c>
      <c r="K452" s="231" t="s">
        <v>222</v>
      </c>
      <c r="L452" s="46"/>
      <c r="M452" s="236" t="s">
        <v>1</v>
      </c>
      <c r="N452" s="237" t="s">
        <v>50</v>
      </c>
      <c r="O452" s="93"/>
      <c r="P452" s="238">
        <f>O452*H452</f>
        <v>0</v>
      </c>
      <c r="Q452" s="238">
        <v>0.0018575</v>
      </c>
      <c r="R452" s="238">
        <f>Q452*H452</f>
        <v>0.17516224999999999</v>
      </c>
      <c r="S452" s="238">
        <v>0</v>
      </c>
      <c r="T452" s="239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40" t="s">
        <v>199</v>
      </c>
      <c r="AT452" s="240" t="s">
        <v>196</v>
      </c>
      <c r="AU452" s="240" t="s">
        <v>94</v>
      </c>
      <c r="AY452" s="18" t="s">
        <v>193</v>
      </c>
      <c r="BE452" s="241">
        <f>IF(N452="základní",J452,0)</f>
        <v>0</v>
      </c>
      <c r="BF452" s="241">
        <f>IF(N452="snížená",J452,0)</f>
        <v>0</v>
      </c>
      <c r="BG452" s="241">
        <f>IF(N452="zákl. přenesená",J452,0)</f>
        <v>0</v>
      </c>
      <c r="BH452" s="241">
        <f>IF(N452="sníž. přenesená",J452,0)</f>
        <v>0</v>
      </c>
      <c r="BI452" s="241">
        <f>IF(N452="nulová",J452,0)</f>
        <v>0</v>
      </c>
      <c r="BJ452" s="18" t="s">
        <v>92</v>
      </c>
      <c r="BK452" s="241">
        <f>ROUND(I452*H452,2)</f>
        <v>0</v>
      </c>
      <c r="BL452" s="18" t="s">
        <v>199</v>
      </c>
      <c r="BM452" s="240" t="s">
        <v>607</v>
      </c>
    </row>
    <row r="453" s="13" customFormat="1">
      <c r="A453" s="13"/>
      <c r="B453" s="242"/>
      <c r="C453" s="243"/>
      <c r="D453" s="244" t="s">
        <v>201</v>
      </c>
      <c r="E453" s="245" t="s">
        <v>1</v>
      </c>
      <c r="F453" s="246" t="s">
        <v>602</v>
      </c>
      <c r="G453" s="243"/>
      <c r="H453" s="245" t="s">
        <v>1</v>
      </c>
      <c r="I453" s="247"/>
      <c r="J453" s="243"/>
      <c r="K453" s="243"/>
      <c r="L453" s="248"/>
      <c r="M453" s="249"/>
      <c r="N453" s="250"/>
      <c r="O453" s="250"/>
      <c r="P453" s="250"/>
      <c r="Q453" s="250"/>
      <c r="R453" s="250"/>
      <c r="S453" s="250"/>
      <c r="T453" s="25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2" t="s">
        <v>201</v>
      </c>
      <c r="AU453" s="252" t="s">
        <v>94</v>
      </c>
      <c r="AV453" s="13" t="s">
        <v>92</v>
      </c>
      <c r="AW453" s="13" t="s">
        <v>40</v>
      </c>
      <c r="AX453" s="13" t="s">
        <v>85</v>
      </c>
      <c r="AY453" s="252" t="s">
        <v>193</v>
      </c>
    </row>
    <row r="454" s="14" customFormat="1">
      <c r="A454" s="14"/>
      <c r="B454" s="253"/>
      <c r="C454" s="254"/>
      <c r="D454" s="244" t="s">
        <v>201</v>
      </c>
      <c r="E454" s="255" t="s">
        <v>1</v>
      </c>
      <c r="F454" s="256" t="s">
        <v>603</v>
      </c>
      <c r="G454" s="254"/>
      <c r="H454" s="257">
        <v>94.299999999999997</v>
      </c>
      <c r="I454" s="258"/>
      <c r="J454" s="254"/>
      <c r="K454" s="254"/>
      <c r="L454" s="259"/>
      <c r="M454" s="260"/>
      <c r="N454" s="261"/>
      <c r="O454" s="261"/>
      <c r="P454" s="261"/>
      <c r="Q454" s="261"/>
      <c r="R454" s="261"/>
      <c r="S454" s="261"/>
      <c r="T454" s="26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3" t="s">
        <v>201</v>
      </c>
      <c r="AU454" s="263" t="s">
        <v>94</v>
      </c>
      <c r="AV454" s="14" t="s">
        <v>94</v>
      </c>
      <c r="AW454" s="14" t="s">
        <v>40</v>
      </c>
      <c r="AX454" s="14" t="s">
        <v>92</v>
      </c>
      <c r="AY454" s="263" t="s">
        <v>193</v>
      </c>
    </row>
    <row r="455" s="2" customFormat="1" ht="24.15" customHeight="1">
      <c r="A455" s="40"/>
      <c r="B455" s="41"/>
      <c r="C455" s="229" t="s">
        <v>608</v>
      </c>
      <c r="D455" s="229" t="s">
        <v>196</v>
      </c>
      <c r="E455" s="230" t="s">
        <v>609</v>
      </c>
      <c r="F455" s="231" t="s">
        <v>610</v>
      </c>
      <c r="G455" s="232" t="s">
        <v>160</v>
      </c>
      <c r="H455" s="233">
        <v>55.18</v>
      </c>
      <c r="I455" s="234"/>
      <c r="J455" s="235">
        <f>ROUND(I455*H455,2)</f>
        <v>0</v>
      </c>
      <c r="K455" s="231" t="s">
        <v>222</v>
      </c>
      <c r="L455" s="46"/>
      <c r="M455" s="236" t="s">
        <v>1</v>
      </c>
      <c r="N455" s="237" t="s">
        <v>50</v>
      </c>
      <c r="O455" s="93"/>
      <c r="P455" s="238">
        <f>O455*H455</f>
        <v>0</v>
      </c>
      <c r="Q455" s="238">
        <v>4.6230000000000003E-05</v>
      </c>
      <c r="R455" s="238">
        <f>Q455*H455</f>
        <v>0.0025509714000000001</v>
      </c>
      <c r="S455" s="238">
        <v>0</v>
      </c>
      <c r="T455" s="239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40" t="s">
        <v>199</v>
      </c>
      <c r="AT455" s="240" t="s">
        <v>196</v>
      </c>
      <c r="AU455" s="240" t="s">
        <v>94</v>
      </c>
      <c r="AY455" s="18" t="s">
        <v>193</v>
      </c>
      <c r="BE455" s="241">
        <f>IF(N455="základní",J455,0)</f>
        <v>0</v>
      </c>
      <c r="BF455" s="241">
        <f>IF(N455="snížená",J455,0)</f>
        <v>0</v>
      </c>
      <c r="BG455" s="241">
        <f>IF(N455="zákl. přenesená",J455,0)</f>
        <v>0</v>
      </c>
      <c r="BH455" s="241">
        <f>IF(N455="sníž. přenesená",J455,0)</f>
        <v>0</v>
      </c>
      <c r="BI455" s="241">
        <f>IF(N455="nulová",J455,0)</f>
        <v>0</v>
      </c>
      <c r="BJ455" s="18" t="s">
        <v>92</v>
      </c>
      <c r="BK455" s="241">
        <f>ROUND(I455*H455,2)</f>
        <v>0</v>
      </c>
      <c r="BL455" s="18" t="s">
        <v>199</v>
      </c>
      <c r="BM455" s="240" t="s">
        <v>611</v>
      </c>
    </row>
    <row r="456" s="13" customFormat="1">
      <c r="A456" s="13"/>
      <c r="B456" s="242"/>
      <c r="C456" s="243"/>
      <c r="D456" s="244" t="s">
        <v>201</v>
      </c>
      <c r="E456" s="245" t="s">
        <v>1</v>
      </c>
      <c r="F456" s="246" t="s">
        <v>612</v>
      </c>
      <c r="G456" s="243"/>
      <c r="H456" s="245" t="s">
        <v>1</v>
      </c>
      <c r="I456" s="247"/>
      <c r="J456" s="243"/>
      <c r="K456" s="243"/>
      <c r="L456" s="248"/>
      <c r="M456" s="249"/>
      <c r="N456" s="250"/>
      <c r="O456" s="250"/>
      <c r="P456" s="250"/>
      <c r="Q456" s="250"/>
      <c r="R456" s="250"/>
      <c r="S456" s="250"/>
      <c r="T456" s="251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2" t="s">
        <v>201</v>
      </c>
      <c r="AU456" s="252" t="s">
        <v>94</v>
      </c>
      <c r="AV456" s="13" t="s">
        <v>92</v>
      </c>
      <c r="AW456" s="13" t="s">
        <v>40</v>
      </c>
      <c r="AX456" s="13" t="s">
        <v>85</v>
      </c>
      <c r="AY456" s="252" t="s">
        <v>193</v>
      </c>
    </row>
    <row r="457" s="14" customFormat="1">
      <c r="A457" s="14"/>
      <c r="B457" s="253"/>
      <c r="C457" s="254"/>
      <c r="D457" s="244" t="s">
        <v>201</v>
      </c>
      <c r="E457" s="255" t="s">
        <v>1</v>
      </c>
      <c r="F457" s="256" t="s">
        <v>613</v>
      </c>
      <c r="G457" s="254"/>
      <c r="H457" s="257">
        <v>55.18</v>
      </c>
      <c r="I457" s="258"/>
      <c r="J457" s="254"/>
      <c r="K457" s="254"/>
      <c r="L457" s="259"/>
      <c r="M457" s="260"/>
      <c r="N457" s="261"/>
      <c r="O457" s="261"/>
      <c r="P457" s="261"/>
      <c r="Q457" s="261"/>
      <c r="R457" s="261"/>
      <c r="S457" s="261"/>
      <c r="T457" s="26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3" t="s">
        <v>201</v>
      </c>
      <c r="AU457" s="263" t="s">
        <v>94</v>
      </c>
      <c r="AV457" s="14" t="s">
        <v>94</v>
      </c>
      <c r="AW457" s="14" t="s">
        <v>40</v>
      </c>
      <c r="AX457" s="14" t="s">
        <v>92</v>
      </c>
      <c r="AY457" s="263" t="s">
        <v>193</v>
      </c>
    </row>
    <row r="458" s="2" customFormat="1" ht="21.75" customHeight="1">
      <c r="A458" s="40"/>
      <c r="B458" s="41"/>
      <c r="C458" s="229" t="s">
        <v>614</v>
      </c>
      <c r="D458" s="229" t="s">
        <v>196</v>
      </c>
      <c r="E458" s="230" t="s">
        <v>615</v>
      </c>
      <c r="F458" s="231" t="s">
        <v>616</v>
      </c>
      <c r="G458" s="232" t="s">
        <v>160</v>
      </c>
      <c r="H458" s="233">
        <v>55.18</v>
      </c>
      <c r="I458" s="234"/>
      <c r="J458" s="235">
        <f>ROUND(I458*H458,2)</f>
        <v>0</v>
      </c>
      <c r="K458" s="231" t="s">
        <v>1</v>
      </c>
      <c r="L458" s="46"/>
      <c r="M458" s="236" t="s">
        <v>1</v>
      </c>
      <c r="N458" s="237" t="s">
        <v>50</v>
      </c>
      <c r="O458" s="93"/>
      <c r="P458" s="238">
        <f>O458*H458</f>
        <v>0</v>
      </c>
      <c r="Q458" s="238">
        <v>4.6230000000000003E-05</v>
      </c>
      <c r="R458" s="238">
        <f>Q458*H458</f>
        <v>0.0025509714000000001</v>
      </c>
      <c r="S458" s="238">
        <v>0</v>
      </c>
      <c r="T458" s="239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40" t="s">
        <v>199</v>
      </c>
      <c r="AT458" s="240" t="s">
        <v>196</v>
      </c>
      <c r="AU458" s="240" t="s">
        <v>94</v>
      </c>
      <c r="AY458" s="18" t="s">
        <v>193</v>
      </c>
      <c r="BE458" s="241">
        <f>IF(N458="základní",J458,0)</f>
        <v>0</v>
      </c>
      <c r="BF458" s="241">
        <f>IF(N458="snížená",J458,0)</f>
        <v>0</v>
      </c>
      <c r="BG458" s="241">
        <f>IF(N458="zákl. přenesená",J458,0)</f>
        <v>0</v>
      </c>
      <c r="BH458" s="241">
        <f>IF(N458="sníž. přenesená",J458,0)</f>
        <v>0</v>
      </c>
      <c r="BI458" s="241">
        <f>IF(N458="nulová",J458,0)</f>
        <v>0</v>
      </c>
      <c r="BJ458" s="18" t="s">
        <v>92</v>
      </c>
      <c r="BK458" s="241">
        <f>ROUND(I458*H458,2)</f>
        <v>0</v>
      </c>
      <c r="BL458" s="18" t="s">
        <v>199</v>
      </c>
      <c r="BM458" s="240" t="s">
        <v>617</v>
      </c>
    </row>
    <row r="459" s="13" customFormat="1">
      <c r="A459" s="13"/>
      <c r="B459" s="242"/>
      <c r="C459" s="243"/>
      <c r="D459" s="244" t="s">
        <v>201</v>
      </c>
      <c r="E459" s="245" t="s">
        <v>1</v>
      </c>
      <c r="F459" s="246" t="s">
        <v>612</v>
      </c>
      <c r="G459" s="243"/>
      <c r="H459" s="245" t="s">
        <v>1</v>
      </c>
      <c r="I459" s="247"/>
      <c r="J459" s="243"/>
      <c r="K459" s="243"/>
      <c r="L459" s="248"/>
      <c r="M459" s="249"/>
      <c r="N459" s="250"/>
      <c r="O459" s="250"/>
      <c r="P459" s="250"/>
      <c r="Q459" s="250"/>
      <c r="R459" s="250"/>
      <c r="S459" s="250"/>
      <c r="T459" s="25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2" t="s">
        <v>201</v>
      </c>
      <c r="AU459" s="252" t="s">
        <v>94</v>
      </c>
      <c r="AV459" s="13" t="s">
        <v>92</v>
      </c>
      <c r="AW459" s="13" t="s">
        <v>40</v>
      </c>
      <c r="AX459" s="13" t="s">
        <v>85</v>
      </c>
      <c r="AY459" s="252" t="s">
        <v>193</v>
      </c>
    </row>
    <row r="460" s="14" customFormat="1">
      <c r="A460" s="14"/>
      <c r="B460" s="253"/>
      <c r="C460" s="254"/>
      <c r="D460" s="244" t="s">
        <v>201</v>
      </c>
      <c r="E460" s="255" t="s">
        <v>1</v>
      </c>
      <c r="F460" s="256" t="s">
        <v>613</v>
      </c>
      <c r="G460" s="254"/>
      <c r="H460" s="257">
        <v>55.18</v>
      </c>
      <c r="I460" s="258"/>
      <c r="J460" s="254"/>
      <c r="K460" s="254"/>
      <c r="L460" s="259"/>
      <c r="M460" s="260"/>
      <c r="N460" s="261"/>
      <c r="O460" s="261"/>
      <c r="P460" s="261"/>
      <c r="Q460" s="261"/>
      <c r="R460" s="261"/>
      <c r="S460" s="261"/>
      <c r="T460" s="26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3" t="s">
        <v>201</v>
      </c>
      <c r="AU460" s="263" t="s">
        <v>94</v>
      </c>
      <c r="AV460" s="14" t="s">
        <v>94</v>
      </c>
      <c r="AW460" s="14" t="s">
        <v>40</v>
      </c>
      <c r="AX460" s="14" t="s">
        <v>92</v>
      </c>
      <c r="AY460" s="263" t="s">
        <v>193</v>
      </c>
    </row>
    <row r="461" s="2" customFormat="1" ht="16.5" customHeight="1">
      <c r="A461" s="40"/>
      <c r="B461" s="41"/>
      <c r="C461" s="286" t="s">
        <v>618</v>
      </c>
      <c r="D461" s="286" t="s">
        <v>509</v>
      </c>
      <c r="E461" s="287" t="s">
        <v>619</v>
      </c>
      <c r="F461" s="288" t="s">
        <v>620</v>
      </c>
      <c r="G461" s="289" t="s">
        <v>160</v>
      </c>
      <c r="H461" s="290">
        <v>55.18</v>
      </c>
      <c r="I461" s="291"/>
      <c r="J461" s="292">
        <f>ROUND(I461*H461,2)</f>
        <v>0</v>
      </c>
      <c r="K461" s="288" t="s">
        <v>1</v>
      </c>
      <c r="L461" s="293"/>
      <c r="M461" s="294" t="s">
        <v>1</v>
      </c>
      <c r="N461" s="295" t="s">
        <v>50</v>
      </c>
      <c r="O461" s="93"/>
      <c r="P461" s="238">
        <f>O461*H461</f>
        <v>0</v>
      </c>
      <c r="Q461" s="238">
        <v>0</v>
      </c>
      <c r="R461" s="238">
        <f>Q461*H461</f>
        <v>0</v>
      </c>
      <c r="S461" s="238">
        <v>0</v>
      </c>
      <c r="T461" s="239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40" t="s">
        <v>266</v>
      </c>
      <c r="AT461" s="240" t="s">
        <v>509</v>
      </c>
      <c r="AU461" s="240" t="s">
        <v>94</v>
      </c>
      <c r="AY461" s="18" t="s">
        <v>193</v>
      </c>
      <c r="BE461" s="241">
        <f>IF(N461="základní",J461,0)</f>
        <v>0</v>
      </c>
      <c r="BF461" s="241">
        <f>IF(N461="snížená",J461,0)</f>
        <v>0</v>
      </c>
      <c r="BG461" s="241">
        <f>IF(N461="zákl. přenesená",J461,0)</f>
        <v>0</v>
      </c>
      <c r="BH461" s="241">
        <f>IF(N461="sníž. přenesená",J461,0)</f>
        <v>0</v>
      </c>
      <c r="BI461" s="241">
        <f>IF(N461="nulová",J461,0)</f>
        <v>0</v>
      </c>
      <c r="BJ461" s="18" t="s">
        <v>92</v>
      </c>
      <c r="BK461" s="241">
        <f>ROUND(I461*H461,2)</f>
        <v>0</v>
      </c>
      <c r="BL461" s="18" t="s">
        <v>199</v>
      </c>
      <c r="BM461" s="240" t="s">
        <v>621</v>
      </c>
    </row>
    <row r="462" s="13" customFormat="1">
      <c r="A462" s="13"/>
      <c r="B462" s="242"/>
      <c r="C462" s="243"/>
      <c r="D462" s="244" t="s">
        <v>201</v>
      </c>
      <c r="E462" s="245" t="s">
        <v>1</v>
      </c>
      <c r="F462" s="246" t="s">
        <v>612</v>
      </c>
      <c r="G462" s="243"/>
      <c r="H462" s="245" t="s">
        <v>1</v>
      </c>
      <c r="I462" s="247"/>
      <c r="J462" s="243"/>
      <c r="K462" s="243"/>
      <c r="L462" s="248"/>
      <c r="M462" s="249"/>
      <c r="N462" s="250"/>
      <c r="O462" s="250"/>
      <c r="P462" s="250"/>
      <c r="Q462" s="250"/>
      <c r="R462" s="250"/>
      <c r="S462" s="250"/>
      <c r="T462" s="25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2" t="s">
        <v>201</v>
      </c>
      <c r="AU462" s="252" t="s">
        <v>94</v>
      </c>
      <c r="AV462" s="13" t="s">
        <v>92</v>
      </c>
      <c r="AW462" s="13" t="s">
        <v>40</v>
      </c>
      <c r="AX462" s="13" t="s">
        <v>85</v>
      </c>
      <c r="AY462" s="252" t="s">
        <v>193</v>
      </c>
    </row>
    <row r="463" s="14" customFormat="1">
      <c r="A463" s="14"/>
      <c r="B463" s="253"/>
      <c r="C463" s="254"/>
      <c r="D463" s="244" t="s">
        <v>201</v>
      </c>
      <c r="E463" s="255" t="s">
        <v>1</v>
      </c>
      <c r="F463" s="256" t="s">
        <v>613</v>
      </c>
      <c r="G463" s="254"/>
      <c r="H463" s="257">
        <v>55.18</v>
      </c>
      <c r="I463" s="258"/>
      <c r="J463" s="254"/>
      <c r="K463" s="254"/>
      <c r="L463" s="259"/>
      <c r="M463" s="260"/>
      <c r="N463" s="261"/>
      <c r="O463" s="261"/>
      <c r="P463" s="261"/>
      <c r="Q463" s="261"/>
      <c r="R463" s="261"/>
      <c r="S463" s="261"/>
      <c r="T463" s="26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3" t="s">
        <v>201</v>
      </c>
      <c r="AU463" s="263" t="s">
        <v>94</v>
      </c>
      <c r="AV463" s="14" t="s">
        <v>94</v>
      </c>
      <c r="AW463" s="14" t="s">
        <v>40</v>
      </c>
      <c r="AX463" s="14" t="s">
        <v>92</v>
      </c>
      <c r="AY463" s="263" t="s">
        <v>193</v>
      </c>
    </row>
    <row r="464" s="2" customFormat="1" ht="24.15" customHeight="1">
      <c r="A464" s="40"/>
      <c r="B464" s="41"/>
      <c r="C464" s="229" t="s">
        <v>622</v>
      </c>
      <c r="D464" s="229" t="s">
        <v>196</v>
      </c>
      <c r="E464" s="230" t="s">
        <v>623</v>
      </c>
      <c r="F464" s="231" t="s">
        <v>624</v>
      </c>
      <c r="G464" s="232" t="s">
        <v>160</v>
      </c>
      <c r="H464" s="233">
        <v>70.400000000000006</v>
      </c>
      <c r="I464" s="234"/>
      <c r="J464" s="235">
        <f>ROUND(I464*H464,2)</f>
        <v>0</v>
      </c>
      <c r="K464" s="231" t="s">
        <v>222</v>
      </c>
      <c r="L464" s="46"/>
      <c r="M464" s="236" t="s">
        <v>1</v>
      </c>
      <c r="N464" s="237" t="s">
        <v>50</v>
      </c>
      <c r="O464" s="93"/>
      <c r="P464" s="238">
        <f>O464*H464</f>
        <v>0</v>
      </c>
      <c r="Q464" s="238">
        <v>0.0074450000000000002</v>
      </c>
      <c r="R464" s="238">
        <f>Q464*H464</f>
        <v>0.52412800000000004</v>
      </c>
      <c r="S464" s="238">
        <v>0</v>
      </c>
      <c r="T464" s="239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40" t="s">
        <v>199</v>
      </c>
      <c r="AT464" s="240" t="s">
        <v>196</v>
      </c>
      <c r="AU464" s="240" t="s">
        <v>94</v>
      </c>
      <c r="AY464" s="18" t="s">
        <v>193</v>
      </c>
      <c r="BE464" s="241">
        <f>IF(N464="základní",J464,0)</f>
        <v>0</v>
      </c>
      <c r="BF464" s="241">
        <f>IF(N464="snížená",J464,0)</f>
        <v>0</v>
      </c>
      <c r="BG464" s="241">
        <f>IF(N464="zákl. přenesená",J464,0)</f>
        <v>0</v>
      </c>
      <c r="BH464" s="241">
        <f>IF(N464="sníž. přenesená",J464,0)</f>
        <v>0</v>
      </c>
      <c r="BI464" s="241">
        <f>IF(N464="nulová",J464,0)</f>
        <v>0</v>
      </c>
      <c r="BJ464" s="18" t="s">
        <v>92</v>
      </c>
      <c r="BK464" s="241">
        <f>ROUND(I464*H464,2)</f>
        <v>0</v>
      </c>
      <c r="BL464" s="18" t="s">
        <v>199</v>
      </c>
      <c r="BM464" s="240" t="s">
        <v>625</v>
      </c>
    </row>
    <row r="465" s="13" customFormat="1">
      <c r="A465" s="13"/>
      <c r="B465" s="242"/>
      <c r="C465" s="243"/>
      <c r="D465" s="244" t="s">
        <v>201</v>
      </c>
      <c r="E465" s="245" t="s">
        <v>1</v>
      </c>
      <c r="F465" s="246" t="s">
        <v>626</v>
      </c>
      <c r="G465" s="243"/>
      <c r="H465" s="245" t="s">
        <v>1</v>
      </c>
      <c r="I465" s="247"/>
      <c r="J465" s="243"/>
      <c r="K465" s="243"/>
      <c r="L465" s="248"/>
      <c r="M465" s="249"/>
      <c r="N465" s="250"/>
      <c r="O465" s="250"/>
      <c r="P465" s="250"/>
      <c r="Q465" s="250"/>
      <c r="R465" s="250"/>
      <c r="S465" s="250"/>
      <c r="T465" s="25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2" t="s">
        <v>201</v>
      </c>
      <c r="AU465" s="252" t="s">
        <v>94</v>
      </c>
      <c r="AV465" s="13" t="s">
        <v>92</v>
      </c>
      <c r="AW465" s="13" t="s">
        <v>40</v>
      </c>
      <c r="AX465" s="13" t="s">
        <v>85</v>
      </c>
      <c r="AY465" s="252" t="s">
        <v>193</v>
      </c>
    </row>
    <row r="466" s="13" customFormat="1">
      <c r="A466" s="13"/>
      <c r="B466" s="242"/>
      <c r="C466" s="243"/>
      <c r="D466" s="244" t="s">
        <v>201</v>
      </c>
      <c r="E466" s="245" t="s">
        <v>1</v>
      </c>
      <c r="F466" s="246" t="s">
        <v>627</v>
      </c>
      <c r="G466" s="243"/>
      <c r="H466" s="245" t="s">
        <v>1</v>
      </c>
      <c r="I466" s="247"/>
      <c r="J466" s="243"/>
      <c r="K466" s="243"/>
      <c r="L466" s="248"/>
      <c r="M466" s="249"/>
      <c r="N466" s="250"/>
      <c r="O466" s="250"/>
      <c r="P466" s="250"/>
      <c r="Q466" s="250"/>
      <c r="R466" s="250"/>
      <c r="S466" s="250"/>
      <c r="T466" s="25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2" t="s">
        <v>201</v>
      </c>
      <c r="AU466" s="252" t="s">
        <v>94</v>
      </c>
      <c r="AV466" s="13" t="s">
        <v>92</v>
      </c>
      <c r="AW466" s="13" t="s">
        <v>40</v>
      </c>
      <c r="AX466" s="13" t="s">
        <v>85</v>
      </c>
      <c r="AY466" s="252" t="s">
        <v>193</v>
      </c>
    </row>
    <row r="467" s="14" customFormat="1">
      <c r="A467" s="14"/>
      <c r="B467" s="253"/>
      <c r="C467" s="254"/>
      <c r="D467" s="244" t="s">
        <v>201</v>
      </c>
      <c r="E467" s="255" t="s">
        <v>1</v>
      </c>
      <c r="F467" s="256" t="s">
        <v>628</v>
      </c>
      <c r="G467" s="254"/>
      <c r="H467" s="257">
        <v>70.400000000000006</v>
      </c>
      <c r="I467" s="258"/>
      <c r="J467" s="254"/>
      <c r="K467" s="254"/>
      <c r="L467" s="259"/>
      <c r="M467" s="260"/>
      <c r="N467" s="261"/>
      <c r="O467" s="261"/>
      <c r="P467" s="261"/>
      <c r="Q467" s="261"/>
      <c r="R467" s="261"/>
      <c r="S467" s="261"/>
      <c r="T467" s="26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3" t="s">
        <v>201</v>
      </c>
      <c r="AU467" s="263" t="s">
        <v>94</v>
      </c>
      <c r="AV467" s="14" t="s">
        <v>94</v>
      </c>
      <c r="AW467" s="14" t="s">
        <v>40</v>
      </c>
      <c r="AX467" s="14" t="s">
        <v>92</v>
      </c>
      <c r="AY467" s="263" t="s">
        <v>193</v>
      </c>
    </row>
    <row r="468" s="2" customFormat="1" ht="24.15" customHeight="1">
      <c r="A468" s="40"/>
      <c r="B468" s="41"/>
      <c r="C468" s="229" t="s">
        <v>629</v>
      </c>
      <c r="D468" s="229" t="s">
        <v>196</v>
      </c>
      <c r="E468" s="230" t="s">
        <v>630</v>
      </c>
      <c r="F468" s="231" t="s">
        <v>631</v>
      </c>
      <c r="G468" s="232" t="s">
        <v>207</v>
      </c>
      <c r="H468" s="233">
        <v>7</v>
      </c>
      <c r="I468" s="234"/>
      <c r="J468" s="235">
        <f>ROUND(I468*H468,2)</f>
        <v>0</v>
      </c>
      <c r="K468" s="231" t="s">
        <v>1</v>
      </c>
      <c r="L468" s="46"/>
      <c r="M468" s="236" t="s">
        <v>1</v>
      </c>
      <c r="N468" s="237" t="s">
        <v>50</v>
      </c>
      <c r="O468" s="93"/>
      <c r="P468" s="238">
        <f>O468*H468</f>
        <v>0</v>
      </c>
      <c r="Q468" s="238">
        <v>0.10000000000000001</v>
      </c>
      <c r="R468" s="238">
        <f>Q468*H468</f>
        <v>0.70000000000000007</v>
      </c>
      <c r="S468" s="238">
        <v>0</v>
      </c>
      <c r="T468" s="239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40" t="s">
        <v>199</v>
      </c>
      <c r="AT468" s="240" t="s">
        <v>196</v>
      </c>
      <c r="AU468" s="240" t="s">
        <v>94</v>
      </c>
      <c r="AY468" s="18" t="s">
        <v>193</v>
      </c>
      <c r="BE468" s="241">
        <f>IF(N468="základní",J468,0)</f>
        <v>0</v>
      </c>
      <c r="BF468" s="241">
        <f>IF(N468="snížená",J468,0)</f>
        <v>0</v>
      </c>
      <c r="BG468" s="241">
        <f>IF(N468="zákl. přenesená",J468,0)</f>
        <v>0</v>
      </c>
      <c r="BH468" s="241">
        <f>IF(N468="sníž. přenesená",J468,0)</f>
        <v>0</v>
      </c>
      <c r="BI468" s="241">
        <f>IF(N468="nulová",J468,0)</f>
        <v>0</v>
      </c>
      <c r="BJ468" s="18" t="s">
        <v>92</v>
      </c>
      <c r="BK468" s="241">
        <f>ROUND(I468*H468,2)</f>
        <v>0</v>
      </c>
      <c r="BL468" s="18" t="s">
        <v>199</v>
      </c>
      <c r="BM468" s="240" t="s">
        <v>632</v>
      </c>
    </row>
    <row r="469" s="2" customFormat="1" ht="16.5" customHeight="1">
      <c r="A469" s="40"/>
      <c r="B469" s="41"/>
      <c r="C469" s="229" t="s">
        <v>633</v>
      </c>
      <c r="D469" s="229" t="s">
        <v>196</v>
      </c>
      <c r="E469" s="230" t="s">
        <v>634</v>
      </c>
      <c r="F469" s="231" t="s">
        <v>635</v>
      </c>
      <c r="G469" s="232" t="s">
        <v>207</v>
      </c>
      <c r="H469" s="233">
        <v>1</v>
      </c>
      <c r="I469" s="234"/>
      <c r="J469" s="235">
        <f>ROUND(I469*H469,2)</f>
        <v>0</v>
      </c>
      <c r="K469" s="231" t="s">
        <v>1</v>
      </c>
      <c r="L469" s="46"/>
      <c r="M469" s="236" t="s">
        <v>1</v>
      </c>
      <c r="N469" s="237" t="s">
        <v>50</v>
      </c>
      <c r="O469" s="93"/>
      <c r="P469" s="238">
        <f>O469*H469</f>
        <v>0</v>
      </c>
      <c r="Q469" s="238">
        <v>0</v>
      </c>
      <c r="R469" s="238">
        <f>Q469*H469</f>
        <v>0</v>
      </c>
      <c r="S469" s="238">
        <v>0</v>
      </c>
      <c r="T469" s="239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40" t="s">
        <v>199</v>
      </c>
      <c r="AT469" s="240" t="s">
        <v>196</v>
      </c>
      <c r="AU469" s="240" t="s">
        <v>94</v>
      </c>
      <c r="AY469" s="18" t="s">
        <v>193</v>
      </c>
      <c r="BE469" s="241">
        <f>IF(N469="základní",J469,0)</f>
        <v>0</v>
      </c>
      <c r="BF469" s="241">
        <f>IF(N469="snížená",J469,0)</f>
        <v>0</v>
      </c>
      <c r="BG469" s="241">
        <f>IF(N469="zákl. přenesená",J469,0)</f>
        <v>0</v>
      </c>
      <c r="BH469" s="241">
        <f>IF(N469="sníž. přenesená",J469,0)</f>
        <v>0</v>
      </c>
      <c r="BI469" s="241">
        <f>IF(N469="nulová",J469,0)</f>
        <v>0</v>
      </c>
      <c r="BJ469" s="18" t="s">
        <v>92</v>
      </c>
      <c r="BK469" s="241">
        <f>ROUND(I469*H469,2)</f>
        <v>0</v>
      </c>
      <c r="BL469" s="18" t="s">
        <v>199</v>
      </c>
      <c r="BM469" s="240" t="s">
        <v>636</v>
      </c>
    </row>
    <row r="470" s="2" customFormat="1" ht="24.15" customHeight="1">
      <c r="A470" s="40"/>
      <c r="B470" s="41"/>
      <c r="C470" s="229" t="s">
        <v>637</v>
      </c>
      <c r="D470" s="229" t="s">
        <v>196</v>
      </c>
      <c r="E470" s="230" t="s">
        <v>638</v>
      </c>
      <c r="F470" s="231" t="s">
        <v>639</v>
      </c>
      <c r="G470" s="232" t="s">
        <v>207</v>
      </c>
      <c r="H470" s="233">
        <v>1</v>
      </c>
      <c r="I470" s="234"/>
      <c r="J470" s="235">
        <f>ROUND(I470*H470,2)</f>
        <v>0</v>
      </c>
      <c r="K470" s="231" t="s">
        <v>1</v>
      </c>
      <c r="L470" s="46"/>
      <c r="M470" s="236" t="s">
        <v>1</v>
      </c>
      <c r="N470" s="237" t="s">
        <v>50</v>
      </c>
      <c r="O470" s="93"/>
      <c r="P470" s="238">
        <f>O470*H470</f>
        <v>0</v>
      </c>
      <c r="Q470" s="238">
        <v>0</v>
      </c>
      <c r="R470" s="238">
        <f>Q470*H470</f>
        <v>0</v>
      </c>
      <c r="S470" s="238">
        <v>0</v>
      </c>
      <c r="T470" s="239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40" t="s">
        <v>199</v>
      </c>
      <c r="AT470" s="240" t="s">
        <v>196</v>
      </c>
      <c r="AU470" s="240" t="s">
        <v>94</v>
      </c>
      <c r="AY470" s="18" t="s">
        <v>193</v>
      </c>
      <c r="BE470" s="241">
        <f>IF(N470="základní",J470,0)</f>
        <v>0</v>
      </c>
      <c r="BF470" s="241">
        <f>IF(N470="snížená",J470,0)</f>
        <v>0</v>
      </c>
      <c r="BG470" s="241">
        <f>IF(N470="zákl. přenesená",J470,0)</f>
        <v>0</v>
      </c>
      <c r="BH470" s="241">
        <f>IF(N470="sníž. přenesená",J470,0)</f>
        <v>0</v>
      </c>
      <c r="BI470" s="241">
        <f>IF(N470="nulová",J470,0)</f>
        <v>0</v>
      </c>
      <c r="BJ470" s="18" t="s">
        <v>92</v>
      </c>
      <c r="BK470" s="241">
        <f>ROUND(I470*H470,2)</f>
        <v>0</v>
      </c>
      <c r="BL470" s="18" t="s">
        <v>199</v>
      </c>
      <c r="BM470" s="240" t="s">
        <v>640</v>
      </c>
    </row>
    <row r="471" s="2" customFormat="1" ht="24.15" customHeight="1">
      <c r="A471" s="40"/>
      <c r="B471" s="41"/>
      <c r="C471" s="229" t="s">
        <v>641</v>
      </c>
      <c r="D471" s="229" t="s">
        <v>196</v>
      </c>
      <c r="E471" s="230" t="s">
        <v>642</v>
      </c>
      <c r="F471" s="231" t="s">
        <v>643</v>
      </c>
      <c r="G471" s="232" t="s">
        <v>256</v>
      </c>
      <c r="H471" s="233">
        <v>1</v>
      </c>
      <c r="I471" s="234"/>
      <c r="J471" s="235">
        <f>ROUND(I471*H471,2)</f>
        <v>0</v>
      </c>
      <c r="K471" s="231" t="s">
        <v>222</v>
      </c>
      <c r="L471" s="46"/>
      <c r="M471" s="236" t="s">
        <v>1</v>
      </c>
      <c r="N471" s="237" t="s">
        <v>50</v>
      </c>
      <c r="O471" s="93"/>
      <c r="P471" s="238">
        <f>O471*H471</f>
        <v>0</v>
      </c>
      <c r="Q471" s="238">
        <v>0.0027899999999999999</v>
      </c>
      <c r="R471" s="238">
        <f>Q471*H471</f>
        <v>0.0027899999999999999</v>
      </c>
      <c r="S471" s="238">
        <v>0.056000000000000001</v>
      </c>
      <c r="T471" s="239">
        <f>S471*H471</f>
        <v>0.056000000000000001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40" t="s">
        <v>199</v>
      </c>
      <c r="AT471" s="240" t="s">
        <v>196</v>
      </c>
      <c r="AU471" s="240" t="s">
        <v>94</v>
      </c>
      <c r="AY471" s="18" t="s">
        <v>193</v>
      </c>
      <c r="BE471" s="241">
        <f>IF(N471="základní",J471,0)</f>
        <v>0</v>
      </c>
      <c r="BF471" s="241">
        <f>IF(N471="snížená",J471,0)</f>
        <v>0</v>
      </c>
      <c r="BG471" s="241">
        <f>IF(N471="zákl. přenesená",J471,0)</f>
        <v>0</v>
      </c>
      <c r="BH471" s="241">
        <f>IF(N471="sníž. přenesená",J471,0)</f>
        <v>0</v>
      </c>
      <c r="BI471" s="241">
        <f>IF(N471="nulová",J471,0)</f>
        <v>0</v>
      </c>
      <c r="BJ471" s="18" t="s">
        <v>92</v>
      </c>
      <c r="BK471" s="241">
        <f>ROUND(I471*H471,2)</f>
        <v>0</v>
      </c>
      <c r="BL471" s="18" t="s">
        <v>199</v>
      </c>
      <c r="BM471" s="240" t="s">
        <v>644</v>
      </c>
    </row>
    <row r="472" s="13" customFormat="1">
      <c r="A472" s="13"/>
      <c r="B472" s="242"/>
      <c r="C472" s="243"/>
      <c r="D472" s="244" t="s">
        <v>201</v>
      </c>
      <c r="E472" s="245" t="s">
        <v>1</v>
      </c>
      <c r="F472" s="246" t="s">
        <v>645</v>
      </c>
      <c r="G472" s="243"/>
      <c r="H472" s="245" t="s">
        <v>1</v>
      </c>
      <c r="I472" s="247"/>
      <c r="J472" s="243"/>
      <c r="K472" s="243"/>
      <c r="L472" s="248"/>
      <c r="M472" s="249"/>
      <c r="N472" s="250"/>
      <c r="O472" s="250"/>
      <c r="P472" s="250"/>
      <c r="Q472" s="250"/>
      <c r="R472" s="250"/>
      <c r="S472" s="250"/>
      <c r="T472" s="25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2" t="s">
        <v>201</v>
      </c>
      <c r="AU472" s="252" t="s">
        <v>94</v>
      </c>
      <c r="AV472" s="13" t="s">
        <v>92</v>
      </c>
      <c r="AW472" s="13" t="s">
        <v>40</v>
      </c>
      <c r="AX472" s="13" t="s">
        <v>85</v>
      </c>
      <c r="AY472" s="252" t="s">
        <v>193</v>
      </c>
    </row>
    <row r="473" s="14" customFormat="1">
      <c r="A473" s="14"/>
      <c r="B473" s="253"/>
      <c r="C473" s="254"/>
      <c r="D473" s="244" t="s">
        <v>201</v>
      </c>
      <c r="E473" s="255" t="s">
        <v>1</v>
      </c>
      <c r="F473" s="256" t="s">
        <v>92</v>
      </c>
      <c r="G473" s="254"/>
      <c r="H473" s="257">
        <v>1</v>
      </c>
      <c r="I473" s="258"/>
      <c r="J473" s="254"/>
      <c r="K473" s="254"/>
      <c r="L473" s="259"/>
      <c r="M473" s="260"/>
      <c r="N473" s="261"/>
      <c r="O473" s="261"/>
      <c r="P473" s="261"/>
      <c r="Q473" s="261"/>
      <c r="R473" s="261"/>
      <c r="S473" s="261"/>
      <c r="T473" s="262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3" t="s">
        <v>201</v>
      </c>
      <c r="AU473" s="263" t="s">
        <v>94</v>
      </c>
      <c r="AV473" s="14" t="s">
        <v>94</v>
      </c>
      <c r="AW473" s="14" t="s">
        <v>40</v>
      </c>
      <c r="AX473" s="14" t="s">
        <v>92</v>
      </c>
      <c r="AY473" s="263" t="s">
        <v>193</v>
      </c>
    </row>
    <row r="474" s="2" customFormat="1" ht="24.15" customHeight="1">
      <c r="A474" s="40"/>
      <c r="B474" s="41"/>
      <c r="C474" s="229" t="s">
        <v>646</v>
      </c>
      <c r="D474" s="229" t="s">
        <v>196</v>
      </c>
      <c r="E474" s="230" t="s">
        <v>647</v>
      </c>
      <c r="F474" s="231" t="s">
        <v>648</v>
      </c>
      <c r="G474" s="232" t="s">
        <v>130</v>
      </c>
      <c r="H474" s="233">
        <v>139.143</v>
      </c>
      <c r="I474" s="234"/>
      <c r="J474" s="235">
        <f>ROUND(I474*H474,2)</f>
        <v>0</v>
      </c>
      <c r="K474" s="231" t="s">
        <v>222</v>
      </c>
      <c r="L474" s="46"/>
      <c r="M474" s="236" t="s">
        <v>1</v>
      </c>
      <c r="N474" s="237" t="s">
        <v>50</v>
      </c>
      <c r="O474" s="93"/>
      <c r="P474" s="238">
        <f>O474*H474</f>
        <v>0</v>
      </c>
      <c r="Q474" s="238">
        <v>0</v>
      </c>
      <c r="R474" s="238">
        <f>Q474*H474</f>
        <v>0</v>
      </c>
      <c r="S474" s="238">
        <v>0</v>
      </c>
      <c r="T474" s="239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40" t="s">
        <v>214</v>
      </c>
      <c r="AT474" s="240" t="s">
        <v>196</v>
      </c>
      <c r="AU474" s="240" t="s">
        <v>94</v>
      </c>
      <c r="AY474" s="18" t="s">
        <v>193</v>
      </c>
      <c r="BE474" s="241">
        <f>IF(N474="základní",J474,0)</f>
        <v>0</v>
      </c>
      <c r="BF474" s="241">
        <f>IF(N474="snížená",J474,0)</f>
        <v>0</v>
      </c>
      <c r="BG474" s="241">
        <f>IF(N474="zákl. přenesená",J474,0)</f>
        <v>0</v>
      </c>
      <c r="BH474" s="241">
        <f>IF(N474="sníž. přenesená",J474,0)</f>
        <v>0</v>
      </c>
      <c r="BI474" s="241">
        <f>IF(N474="nulová",J474,0)</f>
        <v>0</v>
      </c>
      <c r="BJ474" s="18" t="s">
        <v>92</v>
      </c>
      <c r="BK474" s="241">
        <f>ROUND(I474*H474,2)</f>
        <v>0</v>
      </c>
      <c r="BL474" s="18" t="s">
        <v>214</v>
      </c>
      <c r="BM474" s="240" t="s">
        <v>649</v>
      </c>
    </row>
    <row r="475" s="13" customFormat="1">
      <c r="A475" s="13"/>
      <c r="B475" s="242"/>
      <c r="C475" s="243"/>
      <c r="D475" s="244" t="s">
        <v>201</v>
      </c>
      <c r="E475" s="245" t="s">
        <v>1</v>
      </c>
      <c r="F475" s="246" t="s">
        <v>650</v>
      </c>
      <c r="G475" s="243"/>
      <c r="H475" s="245" t="s">
        <v>1</v>
      </c>
      <c r="I475" s="247"/>
      <c r="J475" s="243"/>
      <c r="K475" s="243"/>
      <c r="L475" s="248"/>
      <c r="M475" s="249"/>
      <c r="N475" s="250"/>
      <c r="O475" s="250"/>
      <c r="P475" s="250"/>
      <c r="Q475" s="250"/>
      <c r="R475" s="250"/>
      <c r="S475" s="250"/>
      <c r="T475" s="25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2" t="s">
        <v>201</v>
      </c>
      <c r="AU475" s="252" t="s">
        <v>94</v>
      </c>
      <c r="AV475" s="13" t="s">
        <v>92</v>
      </c>
      <c r="AW475" s="13" t="s">
        <v>40</v>
      </c>
      <c r="AX475" s="13" t="s">
        <v>85</v>
      </c>
      <c r="AY475" s="252" t="s">
        <v>193</v>
      </c>
    </row>
    <row r="476" s="13" customFormat="1">
      <c r="A476" s="13"/>
      <c r="B476" s="242"/>
      <c r="C476" s="243"/>
      <c r="D476" s="244" t="s">
        <v>201</v>
      </c>
      <c r="E476" s="245" t="s">
        <v>1</v>
      </c>
      <c r="F476" s="246" t="s">
        <v>651</v>
      </c>
      <c r="G476" s="243"/>
      <c r="H476" s="245" t="s">
        <v>1</v>
      </c>
      <c r="I476" s="247"/>
      <c r="J476" s="243"/>
      <c r="K476" s="243"/>
      <c r="L476" s="248"/>
      <c r="M476" s="249"/>
      <c r="N476" s="250"/>
      <c r="O476" s="250"/>
      <c r="P476" s="250"/>
      <c r="Q476" s="250"/>
      <c r="R476" s="250"/>
      <c r="S476" s="250"/>
      <c r="T476" s="25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2" t="s">
        <v>201</v>
      </c>
      <c r="AU476" s="252" t="s">
        <v>94</v>
      </c>
      <c r="AV476" s="13" t="s">
        <v>92</v>
      </c>
      <c r="AW476" s="13" t="s">
        <v>40</v>
      </c>
      <c r="AX476" s="13" t="s">
        <v>85</v>
      </c>
      <c r="AY476" s="252" t="s">
        <v>193</v>
      </c>
    </row>
    <row r="477" s="13" customFormat="1">
      <c r="A477" s="13"/>
      <c r="B477" s="242"/>
      <c r="C477" s="243"/>
      <c r="D477" s="244" t="s">
        <v>201</v>
      </c>
      <c r="E477" s="245" t="s">
        <v>1</v>
      </c>
      <c r="F477" s="246" t="s">
        <v>652</v>
      </c>
      <c r="G477" s="243"/>
      <c r="H477" s="245" t="s">
        <v>1</v>
      </c>
      <c r="I477" s="247"/>
      <c r="J477" s="243"/>
      <c r="K477" s="243"/>
      <c r="L477" s="248"/>
      <c r="M477" s="249"/>
      <c r="N477" s="250"/>
      <c r="O477" s="250"/>
      <c r="P477" s="250"/>
      <c r="Q477" s="250"/>
      <c r="R477" s="250"/>
      <c r="S477" s="250"/>
      <c r="T477" s="25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2" t="s">
        <v>201</v>
      </c>
      <c r="AU477" s="252" t="s">
        <v>94</v>
      </c>
      <c r="AV477" s="13" t="s">
        <v>92</v>
      </c>
      <c r="AW477" s="13" t="s">
        <v>40</v>
      </c>
      <c r="AX477" s="13" t="s">
        <v>85</v>
      </c>
      <c r="AY477" s="252" t="s">
        <v>193</v>
      </c>
    </row>
    <row r="478" s="13" customFormat="1">
      <c r="A478" s="13"/>
      <c r="B478" s="242"/>
      <c r="C478" s="243"/>
      <c r="D478" s="244" t="s">
        <v>201</v>
      </c>
      <c r="E478" s="245" t="s">
        <v>1</v>
      </c>
      <c r="F478" s="246" t="s">
        <v>653</v>
      </c>
      <c r="G478" s="243"/>
      <c r="H478" s="245" t="s">
        <v>1</v>
      </c>
      <c r="I478" s="247"/>
      <c r="J478" s="243"/>
      <c r="K478" s="243"/>
      <c r="L478" s="248"/>
      <c r="M478" s="249"/>
      <c r="N478" s="250"/>
      <c r="O478" s="250"/>
      <c r="P478" s="250"/>
      <c r="Q478" s="250"/>
      <c r="R478" s="250"/>
      <c r="S478" s="250"/>
      <c r="T478" s="25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2" t="s">
        <v>201</v>
      </c>
      <c r="AU478" s="252" t="s">
        <v>94</v>
      </c>
      <c r="AV478" s="13" t="s">
        <v>92</v>
      </c>
      <c r="AW478" s="13" t="s">
        <v>40</v>
      </c>
      <c r="AX478" s="13" t="s">
        <v>85</v>
      </c>
      <c r="AY478" s="252" t="s">
        <v>193</v>
      </c>
    </row>
    <row r="479" s="13" customFormat="1">
      <c r="A479" s="13"/>
      <c r="B479" s="242"/>
      <c r="C479" s="243"/>
      <c r="D479" s="244" t="s">
        <v>201</v>
      </c>
      <c r="E479" s="245" t="s">
        <v>1</v>
      </c>
      <c r="F479" s="246" t="s">
        <v>654</v>
      </c>
      <c r="G479" s="243"/>
      <c r="H479" s="245" t="s">
        <v>1</v>
      </c>
      <c r="I479" s="247"/>
      <c r="J479" s="243"/>
      <c r="K479" s="243"/>
      <c r="L479" s="248"/>
      <c r="M479" s="249"/>
      <c r="N479" s="250"/>
      <c r="O479" s="250"/>
      <c r="P479" s="250"/>
      <c r="Q479" s="250"/>
      <c r="R479" s="250"/>
      <c r="S479" s="250"/>
      <c r="T479" s="25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2" t="s">
        <v>201</v>
      </c>
      <c r="AU479" s="252" t="s">
        <v>94</v>
      </c>
      <c r="AV479" s="13" t="s">
        <v>92</v>
      </c>
      <c r="AW479" s="13" t="s">
        <v>40</v>
      </c>
      <c r="AX479" s="13" t="s">
        <v>85</v>
      </c>
      <c r="AY479" s="252" t="s">
        <v>193</v>
      </c>
    </row>
    <row r="480" s="14" customFormat="1">
      <c r="A480" s="14"/>
      <c r="B480" s="253"/>
      <c r="C480" s="254"/>
      <c r="D480" s="244" t="s">
        <v>201</v>
      </c>
      <c r="E480" s="255" t="s">
        <v>146</v>
      </c>
      <c r="F480" s="256" t="s">
        <v>655</v>
      </c>
      <c r="G480" s="254"/>
      <c r="H480" s="257">
        <v>139.143</v>
      </c>
      <c r="I480" s="258"/>
      <c r="J480" s="254"/>
      <c r="K480" s="254"/>
      <c r="L480" s="259"/>
      <c r="M480" s="260"/>
      <c r="N480" s="261"/>
      <c r="O480" s="261"/>
      <c r="P480" s="261"/>
      <c r="Q480" s="261"/>
      <c r="R480" s="261"/>
      <c r="S480" s="261"/>
      <c r="T480" s="26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3" t="s">
        <v>201</v>
      </c>
      <c r="AU480" s="263" t="s">
        <v>94</v>
      </c>
      <c r="AV480" s="14" t="s">
        <v>94</v>
      </c>
      <c r="AW480" s="14" t="s">
        <v>40</v>
      </c>
      <c r="AX480" s="14" t="s">
        <v>92</v>
      </c>
      <c r="AY480" s="263" t="s">
        <v>193</v>
      </c>
    </row>
    <row r="481" s="2" customFormat="1" ht="24.15" customHeight="1">
      <c r="A481" s="40"/>
      <c r="B481" s="41"/>
      <c r="C481" s="229" t="s">
        <v>656</v>
      </c>
      <c r="D481" s="229" t="s">
        <v>196</v>
      </c>
      <c r="E481" s="230" t="s">
        <v>657</v>
      </c>
      <c r="F481" s="231" t="s">
        <v>658</v>
      </c>
      <c r="G481" s="232" t="s">
        <v>130</v>
      </c>
      <c r="H481" s="233">
        <v>278.286</v>
      </c>
      <c r="I481" s="234"/>
      <c r="J481" s="235">
        <f>ROUND(I481*H481,2)</f>
        <v>0</v>
      </c>
      <c r="K481" s="231" t="s">
        <v>222</v>
      </c>
      <c r="L481" s="46"/>
      <c r="M481" s="236" t="s">
        <v>1</v>
      </c>
      <c r="N481" s="237" t="s">
        <v>50</v>
      </c>
      <c r="O481" s="93"/>
      <c r="P481" s="238">
        <f>O481*H481</f>
        <v>0</v>
      </c>
      <c r="Q481" s="238">
        <v>0</v>
      </c>
      <c r="R481" s="238">
        <f>Q481*H481</f>
        <v>0</v>
      </c>
      <c r="S481" s="238">
        <v>0.065000000000000002</v>
      </c>
      <c r="T481" s="239">
        <f>S481*H481</f>
        <v>18.08859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40" t="s">
        <v>199</v>
      </c>
      <c r="AT481" s="240" t="s">
        <v>196</v>
      </c>
      <c r="AU481" s="240" t="s">
        <v>94</v>
      </c>
      <c r="AY481" s="18" t="s">
        <v>193</v>
      </c>
      <c r="BE481" s="241">
        <f>IF(N481="základní",J481,0)</f>
        <v>0</v>
      </c>
      <c r="BF481" s="241">
        <f>IF(N481="snížená",J481,0)</f>
        <v>0</v>
      </c>
      <c r="BG481" s="241">
        <f>IF(N481="zákl. přenesená",J481,0)</f>
        <v>0</v>
      </c>
      <c r="BH481" s="241">
        <f>IF(N481="sníž. přenesená",J481,0)</f>
        <v>0</v>
      </c>
      <c r="BI481" s="241">
        <f>IF(N481="nulová",J481,0)</f>
        <v>0</v>
      </c>
      <c r="BJ481" s="18" t="s">
        <v>92</v>
      </c>
      <c r="BK481" s="241">
        <f>ROUND(I481*H481,2)</f>
        <v>0</v>
      </c>
      <c r="BL481" s="18" t="s">
        <v>199</v>
      </c>
      <c r="BM481" s="240" t="s">
        <v>659</v>
      </c>
    </row>
    <row r="482" s="13" customFormat="1">
      <c r="A482" s="13"/>
      <c r="B482" s="242"/>
      <c r="C482" s="243"/>
      <c r="D482" s="244" t="s">
        <v>201</v>
      </c>
      <c r="E482" s="245" t="s">
        <v>1</v>
      </c>
      <c r="F482" s="246" t="s">
        <v>660</v>
      </c>
      <c r="G482" s="243"/>
      <c r="H482" s="245" t="s">
        <v>1</v>
      </c>
      <c r="I482" s="247"/>
      <c r="J482" s="243"/>
      <c r="K482" s="243"/>
      <c r="L482" s="248"/>
      <c r="M482" s="249"/>
      <c r="N482" s="250"/>
      <c r="O482" s="250"/>
      <c r="P482" s="250"/>
      <c r="Q482" s="250"/>
      <c r="R482" s="250"/>
      <c r="S482" s="250"/>
      <c r="T482" s="25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2" t="s">
        <v>201</v>
      </c>
      <c r="AU482" s="252" t="s">
        <v>94</v>
      </c>
      <c r="AV482" s="13" t="s">
        <v>92</v>
      </c>
      <c r="AW482" s="13" t="s">
        <v>40</v>
      </c>
      <c r="AX482" s="13" t="s">
        <v>85</v>
      </c>
      <c r="AY482" s="252" t="s">
        <v>193</v>
      </c>
    </row>
    <row r="483" s="13" customFormat="1">
      <c r="A483" s="13"/>
      <c r="B483" s="242"/>
      <c r="C483" s="243"/>
      <c r="D483" s="244" t="s">
        <v>201</v>
      </c>
      <c r="E483" s="245" t="s">
        <v>1</v>
      </c>
      <c r="F483" s="246" t="s">
        <v>651</v>
      </c>
      <c r="G483" s="243"/>
      <c r="H483" s="245" t="s">
        <v>1</v>
      </c>
      <c r="I483" s="247"/>
      <c r="J483" s="243"/>
      <c r="K483" s="243"/>
      <c r="L483" s="248"/>
      <c r="M483" s="249"/>
      <c r="N483" s="250"/>
      <c r="O483" s="250"/>
      <c r="P483" s="250"/>
      <c r="Q483" s="250"/>
      <c r="R483" s="250"/>
      <c r="S483" s="250"/>
      <c r="T483" s="25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2" t="s">
        <v>201</v>
      </c>
      <c r="AU483" s="252" t="s">
        <v>94</v>
      </c>
      <c r="AV483" s="13" t="s">
        <v>92</v>
      </c>
      <c r="AW483" s="13" t="s">
        <v>40</v>
      </c>
      <c r="AX483" s="13" t="s">
        <v>85</v>
      </c>
      <c r="AY483" s="252" t="s">
        <v>193</v>
      </c>
    </row>
    <row r="484" s="13" customFormat="1">
      <c r="A484" s="13"/>
      <c r="B484" s="242"/>
      <c r="C484" s="243"/>
      <c r="D484" s="244" t="s">
        <v>201</v>
      </c>
      <c r="E484" s="245" t="s">
        <v>1</v>
      </c>
      <c r="F484" s="246" t="s">
        <v>652</v>
      </c>
      <c r="G484" s="243"/>
      <c r="H484" s="245" t="s">
        <v>1</v>
      </c>
      <c r="I484" s="247"/>
      <c r="J484" s="243"/>
      <c r="K484" s="243"/>
      <c r="L484" s="248"/>
      <c r="M484" s="249"/>
      <c r="N484" s="250"/>
      <c r="O484" s="250"/>
      <c r="P484" s="250"/>
      <c r="Q484" s="250"/>
      <c r="R484" s="250"/>
      <c r="S484" s="250"/>
      <c r="T484" s="25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2" t="s">
        <v>201</v>
      </c>
      <c r="AU484" s="252" t="s">
        <v>94</v>
      </c>
      <c r="AV484" s="13" t="s">
        <v>92</v>
      </c>
      <c r="AW484" s="13" t="s">
        <v>40</v>
      </c>
      <c r="AX484" s="13" t="s">
        <v>85</v>
      </c>
      <c r="AY484" s="252" t="s">
        <v>193</v>
      </c>
    </row>
    <row r="485" s="13" customFormat="1">
      <c r="A485" s="13"/>
      <c r="B485" s="242"/>
      <c r="C485" s="243"/>
      <c r="D485" s="244" t="s">
        <v>201</v>
      </c>
      <c r="E485" s="245" t="s">
        <v>1</v>
      </c>
      <c r="F485" s="246" t="s">
        <v>653</v>
      </c>
      <c r="G485" s="243"/>
      <c r="H485" s="245" t="s">
        <v>1</v>
      </c>
      <c r="I485" s="247"/>
      <c r="J485" s="243"/>
      <c r="K485" s="243"/>
      <c r="L485" s="248"/>
      <c r="M485" s="249"/>
      <c r="N485" s="250"/>
      <c r="O485" s="250"/>
      <c r="P485" s="250"/>
      <c r="Q485" s="250"/>
      <c r="R485" s="250"/>
      <c r="S485" s="250"/>
      <c r="T485" s="25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2" t="s">
        <v>201</v>
      </c>
      <c r="AU485" s="252" t="s">
        <v>94</v>
      </c>
      <c r="AV485" s="13" t="s">
        <v>92</v>
      </c>
      <c r="AW485" s="13" t="s">
        <v>40</v>
      </c>
      <c r="AX485" s="13" t="s">
        <v>85</v>
      </c>
      <c r="AY485" s="252" t="s">
        <v>193</v>
      </c>
    </row>
    <row r="486" s="13" customFormat="1">
      <c r="A486" s="13"/>
      <c r="B486" s="242"/>
      <c r="C486" s="243"/>
      <c r="D486" s="244" t="s">
        <v>201</v>
      </c>
      <c r="E486" s="245" t="s">
        <v>1</v>
      </c>
      <c r="F486" s="246" t="s">
        <v>654</v>
      </c>
      <c r="G486" s="243"/>
      <c r="H486" s="245" t="s">
        <v>1</v>
      </c>
      <c r="I486" s="247"/>
      <c r="J486" s="243"/>
      <c r="K486" s="243"/>
      <c r="L486" s="248"/>
      <c r="M486" s="249"/>
      <c r="N486" s="250"/>
      <c r="O486" s="250"/>
      <c r="P486" s="250"/>
      <c r="Q486" s="250"/>
      <c r="R486" s="250"/>
      <c r="S486" s="250"/>
      <c r="T486" s="25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2" t="s">
        <v>201</v>
      </c>
      <c r="AU486" s="252" t="s">
        <v>94</v>
      </c>
      <c r="AV486" s="13" t="s">
        <v>92</v>
      </c>
      <c r="AW486" s="13" t="s">
        <v>40</v>
      </c>
      <c r="AX486" s="13" t="s">
        <v>85</v>
      </c>
      <c r="AY486" s="252" t="s">
        <v>193</v>
      </c>
    </row>
    <row r="487" s="14" customFormat="1">
      <c r="A487" s="14"/>
      <c r="B487" s="253"/>
      <c r="C487" s="254"/>
      <c r="D487" s="244" t="s">
        <v>201</v>
      </c>
      <c r="E487" s="255" t="s">
        <v>1</v>
      </c>
      <c r="F487" s="256" t="s">
        <v>661</v>
      </c>
      <c r="G487" s="254"/>
      <c r="H487" s="257">
        <v>278.286</v>
      </c>
      <c r="I487" s="258"/>
      <c r="J487" s="254"/>
      <c r="K487" s="254"/>
      <c r="L487" s="259"/>
      <c r="M487" s="260"/>
      <c r="N487" s="261"/>
      <c r="O487" s="261"/>
      <c r="P487" s="261"/>
      <c r="Q487" s="261"/>
      <c r="R487" s="261"/>
      <c r="S487" s="261"/>
      <c r="T487" s="262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3" t="s">
        <v>201</v>
      </c>
      <c r="AU487" s="263" t="s">
        <v>94</v>
      </c>
      <c r="AV487" s="14" t="s">
        <v>94</v>
      </c>
      <c r="AW487" s="14" t="s">
        <v>40</v>
      </c>
      <c r="AX487" s="14" t="s">
        <v>92</v>
      </c>
      <c r="AY487" s="263" t="s">
        <v>193</v>
      </c>
    </row>
    <row r="488" s="2" customFormat="1" ht="24.15" customHeight="1">
      <c r="A488" s="40"/>
      <c r="B488" s="41"/>
      <c r="C488" s="229" t="s">
        <v>662</v>
      </c>
      <c r="D488" s="229" t="s">
        <v>196</v>
      </c>
      <c r="E488" s="230" t="s">
        <v>663</v>
      </c>
      <c r="F488" s="231" t="s">
        <v>664</v>
      </c>
      <c r="G488" s="232" t="s">
        <v>130</v>
      </c>
      <c r="H488" s="233">
        <v>139.143</v>
      </c>
      <c r="I488" s="234"/>
      <c r="J488" s="235">
        <f>ROUND(I488*H488,2)</f>
        <v>0</v>
      </c>
      <c r="K488" s="231" t="s">
        <v>222</v>
      </c>
      <c r="L488" s="46"/>
      <c r="M488" s="236" t="s">
        <v>1</v>
      </c>
      <c r="N488" s="237" t="s">
        <v>50</v>
      </c>
      <c r="O488" s="93"/>
      <c r="P488" s="238">
        <f>O488*H488</f>
        <v>0</v>
      </c>
      <c r="Q488" s="238">
        <v>0.00073999999999999999</v>
      </c>
      <c r="R488" s="238">
        <f>Q488*H488</f>
        <v>0.10296582</v>
      </c>
      <c r="S488" s="238">
        <v>0</v>
      </c>
      <c r="T488" s="239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40" t="s">
        <v>214</v>
      </c>
      <c r="AT488" s="240" t="s">
        <v>196</v>
      </c>
      <c r="AU488" s="240" t="s">
        <v>94</v>
      </c>
      <c r="AY488" s="18" t="s">
        <v>193</v>
      </c>
      <c r="BE488" s="241">
        <f>IF(N488="základní",J488,0)</f>
        <v>0</v>
      </c>
      <c r="BF488" s="241">
        <f>IF(N488="snížená",J488,0)</f>
        <v>0</v>
      </c>
      <c r="BG488" s="241">
        <f>IF(N488="zákl. přenesená",J488,0)</f>
        <v>0</v>
      </c>
      <c r="BH488" s="241">
        <f>IF(N488="sníž. přenesená",J488,0)</f>
        <v>0</v>
      </c>
      <c r="BI488" s="241">
        <f>IF(N488="nulová",J488,0)</f>
        <v>0</v>
      </c>
      <c r="BJ488" s="18" t="s">
        <v>92</v>
      </c>
      <c r="BK488" s="241">
        <f>ROUND(I488*H488,2)</f>
        <v>0</v>
      </c>
      <c r="BL488" s="18" t="s">
        <v>214</v>
      </c>
      <c r="BM488" s="240" t="s">
        <v>665</v>
      </c>
    </row>
    <row r="489" s="14" customFormat="1">
      <c r="A489" s="14"/>
      <c r="B489" s="253"/>
      <c r="C489" s="254"/>
      <c r="D489" s="244" t="s">
        <v>201</v>
      </c>
      <c r="E489" s="255" t="s">
        <v>1</v>
      </c>
      <c r="F489" s="256" t="s">
        <v>146</v>
      </c>
      <c r="G489" s="254"/>
      <c r="H489" s="257">
        <v>139.143</v>
      </c>
      <c r="I489" s="258"/>
      <c r="J489" s="254"/>
      <c r="K489" s="254"/>
      <c r="L489" s="259"/>
      <c r="M489" s="260"/>
      <c r="N489" s="261"/>
      <c r="O489" s="261"/>
      <c r="P489" s="261"/>
      <c r="Q489" s="261"/>
      <c r="R489" s="261"/>
      <c r="S489" s="261"/>
      <c r="T489" s="262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3" t="s">
        <v>201</v>
      </c>
      <c r="AU489" s="263" t="s">
        <v>94</v>
      </c>
      <c r="AV489" s="14" t="s">
        <v>94</v>
      </c>
      <c r="AW489" s="14" t="s">
        <v>40</v>
      </c>
      <c r="AX489" s="14" t="s">
        <v>92</v>
      </c>
      <c r="AY489" s="263" t="s">
        <v>193</v>
      </c>
    </row>
    <row r="490" s="2" customFormat="1" ht="24.15" customHeight="1">
      <c r="A490" s="40"/>
      <c r="B490" s="41"/>
      <c r="C490" s="229" t="s">
        <v>666</v>
      </c>
      <c r="D490" s="229" t="s">
        <v>196</v>
      </c>
      <c r="E490" s="230" t="s">
        <v>667</v>
      </c>
      <c r="F490" s="231" t="s">
        <v>668</v>
      </c>
      <c r="G490" s="232" t="s">
        <v>130</v>
      </c>
      <c r="H490" s="233">
        <v>139.143</v>
      </c>
      <c r="I490" s="234"/>
      <c r="J490" s="235">
        <f>ROUND(I490*H490,2)</f>
        <v>0</v>
      </c>
      <c r="K490" s="231" t="s">
        <v>222</v>
      </c>
      <c r="L490" s="46"/>
      <c r="M490" s="236" t="s">
        <v>1</v>
      </c>
      <c r="N490" s="237" t="s">
        <v>50</v>
      </c>
      <c r="O490" s="93"/>
      <c r="P490" s="238">
        <f>O490*H490</f>
        <v>0</v>
      </c>
      <c r="Q490" s="238">
        <v>0.00027999999999999998</v>
      </c>
      <c r="R490" s="238">
        <f>Q490*H490</f>
        <v>0.038960039999999994</v>
      </c>
      <c r="S490" s="238">
        <v>0</v>
      </c>
      <c r="T490" s="239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40" t="s">
        <v>214</v>
      </c>
      <c r="AT490" s="240" t="s">
        <v>196</v>
      </c>
      <c r="AU490" s="240" t="s">
        <v>94</v>
      </c>
      <c r="AY490" s="18" t="s">
        <v>193</v>
      </c>
      <c r="BE490" s="241">
        <f>IF(N490="základní",J490,0)</f>
        <v>0</v>
      </c>
      <c r="BF490" s="241">
        <f>IF(N490="snížená",J490,0)</f>
        <v>0</v>
      </c>
      <c r="BG490" s="241">
        <f>IF(N490="zákl. přenesená",J490,0)</f>
        <v>0</v>
      </c>
      <c r="BH490" s="241">
        <f>IF(N490="sníž. přenesená",J490,0)</f>
        <v>0</v>
      </c>
      <c r="BI490" s="241">
        <f>IF(N490="nulová",J490,0)</f>
        <v>0</v>
      </c>
      <c r="BJ490" s="18" t="s">
        <v>92</v>
      </c>
      <c r="BK490" s="241">
        <f>ROUND(I490*H490,2)</f>
        <v>0</v>
      </c>
      <c r="BL490" s="18" t="s">
        <v>214</v>
      </c>
      <c r="BM490" s="240" t="s">
        <v>669</v>
      </c>
    </row>
    <row r="491" s="14" customFormat="1">
      <c r="A491" s="14"/>
      <c r="B491" s="253"/>
      <c r="C491" s="254"/>
      <c r="D491" s="244" t="s">
        <v>201</v>
      </c>
      <c r="E491" s="255" t="s">
        <v>1</v>
      </c>
      <c r="F491" s="256" t="s">
        <v>146</v>
      </c>
      <c r="G491" s="254"/>
      <c r="H491" s="257">
        <v>139.143</v>
      </c>
      <c r="I491" s="258"/>
      <c r="J491" s="254"/>
      <c r="K491" s="254"/>
      <c r="L491" s="259"/>
      <c r="M491" s="260"/>
      <c r="N491" s="261"/>
      <c r="O491" s="261"/>
      <c r="P491" s="261"/>
      <c r="Q491" s="261"/>
      <c r="R491" s="261"/>
      <c r="S491" s="261"/>
      <c r="T491" s="262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63" t="s">
        <v>201</v>
      </c>
      <c r="AU491" s="263" t="s">
        <v>94</v>
      </c>
      <c r="AV491" s="14" t="s">
        <v>94</v>
      </c>
      <c r="AW491" s="14" t="s">
        <v>40</v>
      </c>
      <c r="AX491" s="14" t="s">
        <v>92</v>
      </c>
      <c r="AY491" s="263" t="s">
        <v>193</v>
      </c>
    </row>
    <row r="492" s="2" customFormat="1" ht="21.75" customHeight="1">
      <c r="A492" s="40"/>
      <c r="B492" s="41"/>
      <c r="C492" s="229" t="s">
        <v>670</v>
      </c>
      <c r="D492" s="229" t="s">
        <v>196</v>
      </c>
      <c r="E492" s="230" t="s">
        <v>671</v>
      </c>
      <c r="F492" s="231" t="s">
        <v>672</v>
      </c>
      <c r="G492" s="232" t="s">
        <v>130</v>
      </c>
      <c r="H492" s="233">
        <v>13.914</v>
      </c>
      <c r="I492" s="234"/>
      <c r="J492" s="235">
        <f>ROUND(I492*H492,2)</f>
        <v>0</v>
      </c>
      <c r="K492" s="231" t="s">
        <v>222</v>
      </c>
      <c r="L492" s="46"/>
      <c r="M492" s="236" t="s">
        <v>1</v>
      </c>
      <c r="N492" s="237" t="s">
        <v>50</v>
      </c>
      <c r="O492" s="93"/>
      <c r="P492" s="238">
        <f>O492*H492</f>
        <v>0</v>
      </c>
      <c r="Q492" s="238">
        <v>0.022263000000000002</v>
      </c>
      <c r="R492" s="238">
        <f>Q492*H492</f>
        <v>0.30976738200000004</v>
      </c>
      <c r="S492" s="238">
        <v>0</v>
      </c>
      <c r="T492" s="239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40" t="s">
        <v>199</v>
      </c>
      <c r="AT492" s="240" t="s">
        <v>196</v>
      </c>
      <c r="AU492" s="240" t="s">
        <v>94</v>
      </c>
      <c r="AY492" s="18" t="s">
        <v>193</v>
      </c>
      <c r="BE492" s="241">
        <f>IF(N492="základní",J492,0)</f>
        <v>0</v>
      </c>
      <c r="BF492" s="241">
        <f>IF(N492="snížená",J492,0)</f>
        <v>0</v>
      </c>
      <c r="BG492" s="241">
        <f>IF(N492="zákl. přenesená",J492,0)</f>
        <v>0</v>
      </c>
      <c r="BH492" s="241">
        <f>IF(N492="sníž. přenesená",J492,0)</f>
        <v>0</v>
      </c>
      <c r="BI492" s="241">
        <f>IF(N492="nulová",J492,0)</f>
        <v>0</v>
      </c>
      <c r="BJ492" s="18" t="s">
        <v>92</v>
      </c>
      <c r="BK492" s="241">
        <f>ROUND(I492*H492,2)</f>
        <v>0</v>
      </c>
      <c r="BL492" s="18" t="s">
        <v>199</v>
      </c>
      <c r="BM492" s="240" t="s">
        <v>673</v>
      </c>
    </row>
    <row r="493" s="13" customFormat="1">
      <c r="A493" s="13"/>
      <c r="B493" s="242"/>
      <c r="C493" s="243"/>
      <c r="D493" s="244" t="s">
        <v>201</v>
      </c>
      <c r="E493" s="245" t="s">
        <v>1</v>
      </c>
      <c r="F493" s="246" t="s">
        <v>674</v>
      </c>
      <c r="G493" s="243"/>
      <c r="H493" s="245" t="s">
        <v>1</v>
      </c>
      <c r="I493" s="247"/>
      <c r="J493" s="243"/>
      <c r="K493" s="243"/>
      <c r="L493" s="248"/>
      <c r="M493" s="249"/>
      <c r="N493" s="250"/>
      <c r="O493" s="250"/>
      <c r="P493" s="250"/>
      <c r="Q493" s="250"/>
      <c r="R493" s="250"/>
      <c r="S493" s="250"/>
      <c r="T493" s="25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2" t="s">
        <v>201</v>
      </c>
      <c r="AU493" s="252" t="s">
        <v>94</v>
      </c>
      <c r="AV493" s="13" t="s">
        <v>92</v>
      </c>
      <c r="AW493" s="13" t="s">
        <v>40</v>
      </c>
      <c r="AX493" s="13" t="s">
        <v>85</v>
      </c>
      <c r="AY493" s="252" t="s">
        <v>193</v>
      </c>
    </row>
    <row r="494" s="14" customFormat="1">
      <c r="A494" s="14"/>
      <c r="B494" s="253"/>
      <c r="C494" s="254"/>
      <c r="D494" s="244" t="s">
        <v>201</v>
      </c>
      <c r="E494" s="255" t="s">
        <v>1</v>
      </c>
      <c r="F494" s="256" t="s">
        <v>675</v>
      </c>
      <c r="G494" s="254"/>
      <c r="H494" s="257">
        <v>13.914</v>
      </c>
      <c r="I494" s="258"/>
      <c r="J494" s="254"/>
      <c r="K494" s="254"/>
      <c r="L494" s="259"/>
      <c r="M494" s="260"/>
      <c r="N494" s="261"/>
      <c r="O494" s="261"/>
      <c r="P494" s="261"/>
      <c r="Q494" s="261"/>
      <c r="R494" s="261"/>
      <c r="S494" s="261"/>
      <c r="T494" s="26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3" t="s">
        <v>201</v>
      </c>
      <c r="AU494" s="263" t="s">
        <v>94</v>
      </c>
      <c r="AV494" s="14" t="s">
        <v>94</v>
      </c>
      <c r="AW494" s="14" t="s">
        <v>40</v>
      </c>
      <c r="AX494" s="14" t="s">
        <v>92</v>
      </c>
      <c r="AY494" s="263" t="s">
        <v>193</v>
      </c>
    </row>
    <row r="495" s="12" customFormat="1" ht="22.8" customHeight="1">
      <c r="A495" s="12"/>
      <c r="B495" s="213"/>
      <c r="C495" s="214"/>
      <c r="D495" s="215" t="s">
        <v>84</v>
      </c>
      <c r="E495" s="227" t="s">
        <v>676</v>
      </c>
      <c r="F495" s="227" t="s">
        <v>677</v>
      </c>
      <c r="G495" s="214"/>
      <c r="H495" s="214"/>
      <c r="I495" s="217"/>
      <c r="J495" s="228">
        <f>BK495</f>
        <v>0</v>
      </c>
      <c r="K495" s="214"/>
      <c r="L495" s="219"/>
      <c r="M495" s="220"/>
      <c r="N495" s="221"/>
      <c r="O495" s="221"/>
      <c r="P495" s="222">
        <f>SUM(P496:P518)</f>
        <v>0</v>
      </c>
      <c r="Q495" s="221"/>
      <c r="R495" s="222">
        <f>SUM(R496:R518)</f>
        <v>2.5</v>
      </c>
      <c r="S495" s="221"/>
      <c r="T495" s="223">
        <f>SUM(T496:T518)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24" t="s">
        <v>92</v>
      </c>
      <c r="AT495" s="225" t="s">
        <v>84</v>
      </c>
      <c r="AU495" s="225" t="s">
        <v>92</v>
      </c>
      <c r="AY495" s="224" t="s">
        <v>193</v>
      </c>
      <c r="BK495" s="226">
        <f>SUM(BK496:BK518)</f>
        <v>0</v>
      </c>
    </row>
    <row r="496" s="2" customFormat="1" ht="24.15" customHeight="1">
      <c r="A496" s="40"/>
      <c r="B496" s="41"/>
      <c r="C496" s="229" t="s">
        <v>678</v>
      </c>
      <c r="D496" s="229" t="s">
        <v>196</v>
      </c>
      <c r="E496" s="230" t="s">
        <v>679</v>
      </c>
      <c r="F496" s="231" t="s">
        <v>680</v>
      </c>
      <c r="G496" s="232" t="s">
        <v>207</v>
      </c>
      <c r="H496" s="233">
        <v>1</v>
      </c>
      <c r="I496" s="234"/>
      <c r="J496" s="235">
        <f>ROUND(I496*H496,2)</f>
        <v>0</v>
      </c>
      <c r="K496" s="231" t="s">
        <v>1</v>
      </c>
      <c r="L496" s="46"/>
      <c r="M496" s="236" t="s">
        <v>1</v>
      </c>
      <c r="N496" s="237" t="s">
        <v>50</v>
      </c>
      <c r="O496" s="93"/>
      <c r="P496" s="238">
        <f>O496*H496</f>
        <v>0</v>
      </c>
      <c r="Q496" s="238">
        <v>2.5</v>
      </c>
      <c r="R496" s="238">
        <f>Q496*H496</f>
        <v>2.5</v>
      </c>
      <c r="S496" s="238">
        <v>0</v>
      </c>
      <c r="T496" s="239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40" t="s">
        <v>199</v>
      </c>
      <c r="AT496" s="240" t="s">
        <v>196</v>
      </c>
      <c r="AU496" s="240" t="s">
        <v>94</v>
      </c>
      <c r="AY496" s="18" t="s">
        <v>193</v>
      </c>
      <c r="BE496" s="241">
        <f>IF(N496="základní",J496,0)</f>
        <v>0</v>
      </c>
      <c r="BF496" s="241">
        <f>IF(N496="snížená",J496,0)</f>
        <v>0</v>
      </c>
      <c r="BG496" s="241">
        <f>IF(N496="zákl. přenesená",J496,0)</f>
        <v>0</v>
      </c>
      <c r="BH496" s="241">
        <f>IF(N496="sníž. přenesená",J496,0)</f>
        <v>0</v>
      </c>
      <c r="BI496" s="241">
        <f>IF(N496="nulová",J496,0)</f>
        <v>0</v>
      </c>
      <c r="BJ496" s="18" t="s">
        <v>92</v>
      </c>
      <c r="BK496" s="241">
        <f>ROUND(I496*H496,2)</f>
        <v>0</v>
      </c>
      <c r="BL496" s="18" t="s">
        <v>199</v>
      </c>
      <c r="BM496" s="240" t="s">
        <v>681</v>
      </c>
    </row>
    <row r="497" s="13" customFormat="1">
      <c r="A497" s="13"/>
      <c r="B497" s="242"/>
      <c r="C497" s="243"/>
      <c r="D497" s="244" t="s">
        <v>201</v>
      </c>
      <c r="E497" s="245" t="s">
        <v>1</v>
      </c>
      <c r="F497" s="246" t="s">
        <v>682</v>
      </c>
      <c r="G497" s="243"/>
      <c r="H497" s="245" t="s">
        <v>1</v>
      </c>
      <c r="I497" s="247"/>
      <c r="J497" s="243"/>
      <c r="K497" s="243"/>
      <c r="L497" s="248"/>
      <c r="M497" s="249"/>
      <c r="N497" s="250"/>
      <c r="O497" s="250"/>
      <c r="P497" s="250"/>
      <c r="Q497" s="250"/>
      <c r="R497" s="250"/>
      <c r="S497" s="250"/>
      <c r="T497" s="25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2" t="s">
        <v>201</v>
      </c>
      <c r="AU497" s="252" t="s">
        <v>94</v>
      </c>
      <c r="AV497" s="13" t="s">
        <v>92</v>
      </c>
      <c r="AW497" s="13" t="s">
        <v>40</v>
      </c>
      <c r="AX497" s="13" t="s">
        <v>85</v>
      </c>
      <c r="AY497" s="252" t="s">
        <v>193</v>
      </c>
    </row>
    <row r="498" s="13" customFormat="1">
      <c r="A498" s="13"/>
      <c r="B498" s="242"/>
      <c r="C498" s="243"/>
      <c r="D498" s="244" t="s">
        <v>201</v>
      </c>
      <c r="E498" s="245" t="s">
        <v>1</v>
      </c>
      <c r="F498" s="246" t="s">
        <v>683</v>
      </c>
      <c r="G498" s="243"/>
      <c r="H498" s="245" t="s">
        <v>1</v>
      </c>
      <c r="I498" s="247"/>
      <c r="J498" s="243"/>
      <c r="K498" s="243"/>
      <c r="L498" s="248"/>
      <c r="M498" s="249"/>
      <c r="N498" s="250"/>
      <c r="O498" s="250"/>
      <c r="P498" s="250"/>
      <c r="Q498" s="250"/>
      <c r="R498" s="250"/>
      <c r="S498" s="250"/>
      <c r="T498" s="25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2" t="s">
        <v>201</v>
      </c>
      <c r="AU498" s="252" t="s">
        <v>94</v>
      </c>
      <c r="AV498" s="13" t="s">
        <v>92</v>
      </c>
      <c r="AW498" s="13" t="s">
        <v>40</v>
      </c>
      <c r="AX498" s="13" t="s">
        <v>85</v>
      </c>
      <c r="AY498" s="252" t="s">
        <v>193</v>
      </c>
    </row>
    <row r="499" s="13" customFormat="1">
      <c r="A499" s="13"/>
      <c r="B499" s="242"/>
      <c r="C499" s="243"/>
      <c r="D499" s="244" t="s">
        <v>201</v>
      </c>
      <c r="E499" s="245" t="s">
        <v>1</v>
      </c>
      <c r="F499" s="246" t="s">
        <v>684</v>
      </c>
      <c r="G499" s="243"/>
      <c r="H499" s="245" t="s">
        <v>1</v>
      </c>
      <c r="I499" s="247"/>
      <c r="J499" s="243"/>
      <c r="K499" s="243"/>
      <c r="L499" s="248"/>
      <c r="M499" s="249"/>
      <c r="N499" s="250"/>
      <c r="O499" s="250"/>
      <c r="P499" s="250"/>
      <c r="Q499" s="250"/>
      <c r="R499" s="250"/>
      <c r="S499" s="250"/>
      <c r="T499" s="25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2" t="s">
        <v>201</v>
      </c>
      <c r="AU499" s="252" t="s">
        <v>94</v>
      </c>
      <c r="AV499" s="13" t="s">
        <v>92</v>
      </c>
      <c r="AW499" s="13" t="s">
        <v>40</v>
      </c>
      <c r="AX499" s="13" t="s">
        <v>85</v>
      </c>
      <c r="AY499" s="252" t="s">
        <v>193</v>
      </c>
    </row>
    <row r="500" s="13" customFormat="1">
      <c r="A500" s="13"/>
      <c r="B500" s="242"/>
      <c r="C500" s="243"/>
      <c r="D500" s="244" t="s">
        <v>201</v>
      </c>
      <c r="E500" s="245" t="s">
        <v>1</v>
      </c>
      <c r="F500" s="246" t="s">
        <v>685</v>
      </c>
      <c r="G500" s="243"/>
      <c r="H500" s="245" t="s">
        <v>1</v>
      </c>
      <c r="I500" s="247"/>
      <c r="J500" s="243"/>
      <c r="K500" s="243"/>
      <c r="L500" s="248"/>
      <c r="M500" s="249"/>
      <c r="N500" s="250"/>
      <c r="O500" s="250"/>
      <c r="P500" s="250"/>
      <c r="Q500" s="250"/>
      <c r="R500" s="250"/>
      <c r="S500" s="250"/>
      <c r="T500" s="25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2" t="s">
        <v>201</v>
      </c>
      <c r="AU500" s="252" t="s">
        <v>94</v>
      </c>
      <c r="AV500" s="13" t="s">
        <v>92</v>
      </c>
      <c r="AW500" s="13" t="s">
        <v>40</v>
      </c>
      <c r="AX500" s="13" t="s">
        <v>85</v>
      </c>
      <c r="AY500" s="252" t="s">
        <v>193</v>
      </c>
    </row>
    <row r="501" s="13" customFormat="1">
      <c r="A501" s="13"/>
      <c r="B501" s="242"/>
      <c r="C501" s="243"/>
      <c r="D501" s="244" t="s">
        <v>201</v>
      </c>
      <c r="E501" s="245" t="s">
        <v>1</v>
      </c>
      <c r="F501" s="246" t="s">
        <v>686</v>
      </c>
      <c r="G501" s="243"/>
      <c r="H501" s="245" t="s">
        <v>1</v>
      </c>
      <c r="I501" s="247"/>
      <c r="J501" s="243"/>
      <c r="K501" s="243"/>
      <c r="L501" s="248"/>
      <c r="M501" s="249"/>
      <c r="N501" s="250"/>
      <c r="O501" s="250"/>
      <c r="P501" s="250"/>
      <c r="Q501" s="250"/>
      <c r="R501" s="250"/>
      <c r="S501" s="250"/>
      <c r="T501" s="251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2" t="s">
        <v>201</v>
      </c>
      <c r="AU501" s="252" t="s">
        <v>94</v>
      </c>
      <c r="AV501" s="13" t="s">
        <v>92</v>
      </c>
      <c r="AW501" s="13" t="s">
        <v>40</v>
      </c>
      <c r="AX501" s="13" t="s">
        <v>85</v>
      </c>
      <c r="AY501" s="252" t="s">
        <v>193</v>
      </c>
    </row>
    <row r="502" s="13" customFormat="1">
      <c r="A502" s="13"/>
      <c r="B502" s="242"/>
      <c r="C502" s="243"/>
      <c r="D502" s="244" t="s">
        <v>201</v>
      </c>
      <c r="E502" s="245" t="s">
        <v>1</v>
      </c>
      <c r="F502" s="246" t="s">
        <v>687</v>
      </c>
      <c r="G502" s="243"/>
      <c r="H502" s="245" t="s">
        <v>1</v>
      </c>
      <c r="I502" s="247"/>
      <c r="J502" s="243"/>
      <c r="K502" s="243"/>
      <c r="L502" s="248"/>
      <c r="M502" s="249"/>
      <c r="N502" s="250"/>
      <c r="O502" s="250"/>
      <c r="P502" s="250"/>
      <c r="Q502" s="250"/>
      <c r="R502" s="250"/>
      <c r="S502" s="250"/>
      <c r="T502" s="25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2" t="s">
        <v>201</v>
      </c>
      <c r="AU502" s="252" t="s">
        <v>94</v>
      </c>
      <c r="AV502" s="13" t="s">
        <v>92</v>
      </c>
      <c r="AW502" s="13" t="s">
        <v>40</v>
      </c>
      <c r="AX502" s="13" t="s">
        <v>85</v>
      </c>
      <c r="AY502" s="252" t="s">
        <v>193</v>
      </c>
    </row>
    <row r="503" s="14" customFormat="1">
      <c r="A503" s="14"/>
      <c r="B503" s="253"/>
      <c r="C503" s="254"/>
      <c r="D503" s="244" t="s">
        <v>201</v>
      </c>
      <c r="E503" s="255" t="s">
        <v>1</v>
      </c>
      <c r="F503" s="256" t="s">
        <v>92</v>
      </c>
      <c r="G503" s="254"/>
      <c r="H503" s="257">
        <v>1</v>
      </c>
      <c r="I503" s="258"/>
      <c r="J503" s="254"/>
      <c r="K503" s="254"/>
      <c r="L503" s="259"/>
      <c r="M503" s="260"/>
      <c r="N503" s="261"/>
      <c r="O503" s="261"/>
      <c r="P503" s="261"/>
      <c r="Q503" s="261"/>
      <c r="R503" s="261"/>
      <c r="S503" s="261"/>
      <c r="T503" s="262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3" t="s">
        <v>201</v>
      </c>
      <c r="AU503" s="263" t="s">
        <v>94</v>
      </c>
      <c r="AV503" s="14" t="s">
        <v>94</v>
      </c>
      <c r="AW503" s="14" t="s">
        <v>40</v>
      </c>
      <c r="AX503" s="14" t="s">
        <v>92</v>
      </c>
      <c r="AY503" s="263" t="s">
        <v>193</v>
      </c>
    </row>
    <row r="504" s="2" customFormat="1" ht="21.75" customHeight="1">
      <c r="A504" s="40"/>
      <c r="B504" s="41"/>
      <c r="C504" s="229" t="s">
        <v>688</v>
      </c>
      <c r="D504" s="229" t="s">
        <v>196</v>
      </c>
      <c r="E504" s="230" t="s">
        <v>689</v>
      </c>
      <c r="F504" s="231" t="s">
        <v>690</v>
      </c>
      <c r="G504" s="232" t="s">
        <v>207</v>
      </c>
      <c r="H504" s="233">
        <v>1</v>
      </c>
      <c r="I504" s="234"/>
      <c r="J504" s="235">
        <f>ROUND(I504*H504,2)</f>
        <v>0</v>
      </c>
      <c r="K504" s="231" t="s">
        <v>1</v>
      </c>
      <c r="L504" s="46"/>
      <c r="M504" s="236" t="s">
        <v>1</v>
      </c>
      <c r="N504" s="237" t="s">
        <v>50</v>
      </c>
      <c r="O504" s="93"/>
      <c r="P504" s="238">
        <f>O504*H504</f>
        <v>0</v>
      </c>
      <c r="Q504" s="238">
        <v>0</v>
      </c>
      <c r="R504" s="238">
        <f>Q504*H504</f>
        <v>0</v>
      </c>
      <c r="S504" s="238">
        <v>0</v>
      </c>
      <c r="T504" s="239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40" t="s">
        <v>199</v>
      </c>
      <c r="AT504" s="240" t="s">
        <v>196</v>
      </c>
      <c r="AU504" s="240" t="s">
        <v>94</v>
      </c>
      <c r="AY504" s="18" t="s">
        <v>193</v>
      </c>
      <c r="BE504" s="241">
        <f>IF(N504="základní",J504,0)</f>
        <v>0</v>
      </c>
      <c r="BF504" s="241">
        <f>IF(N504="snížená",J504,0)</f>
        <v>0</v>
      </c>
      <c r="BG504" s="241">
        <f>IF(N504="zákl. přenesená",J504,0)</f>
        <v>0</v>
      </c>
      <c r="BH504" s="241">
        <f>IF(N504="sníž. přenesená",J504,0)</f>
        <v>0</v>
      </c>
      <c r="BI504" s="241">
        <f>IF(N504="nulová",J504,0)</f>
        <v>0</v>
      </c>
      <c r="BJ504" s="18" t="s">
        <v>92</v>
      </c>
      <c r="BK504" s="241">
        <f>ROUND(I504*H504,2)</f>
        <v>0</v>
      </c>
      <c r="BL504" s="18" t="s">
        <v>199</v>
      </c>
      <c r="BM504" s="240" t="s">
        <v>691</v>
      </c>
    </row>
    <row r="505" s="13" customFormat="1">
      <c r="A505" s="13"/>
      <c r="B505" s="242"/>
      <c r="C505" s="243"/>
      <c r="D505" s="244" t="s">
        <v>201</v>
      </c>
      <c r="E505" s="245" t="s">
        <v>1</v>
      </c>
      <c r="F505" s="246" t="s">
        <v>692</v>
      </c>
      <c r="G505" s="243"/>
      <c r="H505" s="245" t="s">
        <v>1</v>
      </c>
      <c r="I505" s="247"/>
      <c r="J505" s="243"/>
      <c r="K505" s="243"/>
      <c r="L505" s="248"/>
      <c r="M505" s="249"/>
      <c r="N505" s="250"/>
      <c r="O505" s="250"/>
      <c r="P505" s="250"/>
      <c r="Q505" s="250"/>
      <c r="R505" s="250"/>
      <c r="S505" s="250"/>
      <c r="T505" s="25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52" t="s">
        <v>201</v>
      </c>
      <c r="AU505" s="252" t="s">
        <v>94</v>
      </c>
      <c r="AV505" s="13" t="s">
        <v>92</v>
      </c>
      <c r="AW505" s="13" t="s">
        <v>40</v>
      </c>
      <c r="AX505" s="13" t="s">
        <v>85</v>
      </c>
      <c r="AY505" s="252" t="s">
        <v>193</v>
      </c>
    </row>
    <row r="506" s="14" customFormat="1">
      <c r="A506" s="14"/>
      <c r="B506" s="253"/>
      <c r="C506" s="254"/>
      <c r="D506" s="244" t="s">
        <v>201</v>
      </c>
      <c r="E506" s="255" t="s">
        <v>1</v>
      </c>
      <c r="F506" s="256" t="s">
        <v>92</v>
      </c>
      <c r="G506" s="254"/>
      <c r="H506" s="257">
        <v>1</v>
      </c>
      <c r="I506" s="258"/>
      <c r="J506" s="254"/>
      <c r="K506" s="254"/>
      <c r="L506" s="259"/>
      <c r="M506" s="260"/>
      <c r="N506" s="261"/>
      <c r="O506" s="261"/>
      <c r="P506" s="261"/>
      <c r="Q506" s="261"/>
      <c r="R506" s="261"/>
      <c r="S506" s="261"/>
      <c r="T506" s="26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63" t="s">
        <v>201</v>
      </c>
      <c r="AU506" s="263" t="s">
        <v>94</v>
      </c>
      <c r="AV506" s="14" t="s">
        <v>94</v>
      </c>
      <c r="AW506" s="14" t="s">
        <v>40</v>
      </c>
      <c r="AX506" s="14" t="s">
        <v>92</v>
      </c>
      <c r="AY506" s="263" t="s">
        <v>193</v>
      </c>
    </row>
    <row r="507" s="2" customFormat="1" ht="24.15" customHeight="1">
      <c r="A507" s="40"/>
      <c r="B507" s="41"/>
      <c r="C507" s="229" t="s">
        <v>693</v>
      </c>
      <c r="D507" s="229" t="s">
        <v>196</v>
      </c>
      <c r="E507" s="230" t="s">
        <v>694</v>
      </c>
      <c r="F507" s="231" t="s">
        <v>695</v>
      </c>
      <c r="G507" s="232" t="s">
        <v>207</v>
      </c>
      <c r="H507" s="233">
        <v>1</v>
      </c>
      <c r="I507" s="234"/>
      <c r="J507" s="235">
        <f>ROUND(I507*H507,2)</f>
        <v>0</v>
      </c>
      <c r="K507" s="231" t="s">
        <v>1</v>
      </c>
      <c r="L507" s="46"/>
      <c r="M507" s="236" t="s">
        <v>1</v>
      </c>
      <c r="N507" s="237" t="s">
        <v>50</v>
      </c>
      <c r="O507" s="93"/>
      <c r="P507" s="238">
        <f>O507*H507</f>
        <v>0</v>
      </c>
      <c r="Q507" s="238">
        <v>0</v>
      </c>
      <c r="R507" s="238">
        <f>Q507*H507</f>
        <v>0</v>
      </c>
      <c r="S507" s="238">
        <v>0</v>
      </c>
      <c r="T507" s="239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40" t="s">
        <v>199</v>
      </c>
      <c r="AT507" s="240" t="s">
        <v>196</v>
      </c>
      <c r="AU507" s="240" t="s">
        <v>94</v>
      </c>
      <c r="AY507" s="18" t="s">
        <v>193</v>
      </c>
      <c r="BE507" s="241">
        <f>IF(N507="základní",J507,0)</f>
        <v>0</v>
      </c>
      <c r="BF507" s="241">
        <f>IF(N507="snížená",J507,0)</f>
        <v>0</v>
      </c>
      <c r="BG507" s="241">
        <f>IF(N507="zákl. přenesená",J507,0)</f>
        <v>0</v>
      </c>
      <c r="BH507" s="241">
        <f>IF(N507="sníž. přenesená",J507,0)</f>
        <v>0</v>
      </c>
      <c r="BI507" s="241">
        <f>IF(N507="nulová",J507,0)</f>
        <v>0</v>
      </c>
      <c r="BJ507" s="18" t="s">
        <v>92</v>
      </c>
      <c r="BK507" s="241">
        <f>ROUND(I507*H507,2)</f>
        <v>0</v>
      </c>
      <c r="BL507" s="18" t="s">
        <v>199</v>
      </c>
      <c r="BM507" s="240" t="s">
        <v>696</v>
      </c>
    </row>
    <row r="508" s="13" customFormat="1">
      <c r="A508" s="13"/>
      <c r="B508" s="242"/>
      <c r="C508" s="243"/>
      <c r="D508" s="244" t="s">
        <v>201</v>
      </c>
      <c r="E508" s="245" t="s">
        <v>1</v>
      </c>
      <c r="F508" s="246" t="s">
        <v>697</v>
      </c>
      <c r="G508" s="243"/>
      <c r="H508" s="245" t="s">
        <v>1</v>
      </c>
      <c r="I508" s="247"/>
      <c r="J508" s="243"/>
      <c r="K508" s="243"/>
      <c r="L508" s="248"/>
      <c r="M508" s="249"/>
      <c r="N508" s="250"/>
      <c r="O508" s="250"/>
      <c r="P508" s="250"/>
      <c r="Q508" s="250"/>
      <c r="R508" s="250"/>
      <c r="S508" s="250"/>
      <c r="T508" s="25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2" t="s">
        <v>201</v>
      </c>
      <c r="AU508" s="252" t="s">
        <v>94</v>
      </c>
      <c r="AV508" s="13" t="s">
        <v>92</v>
      </c>
      <c r="AW508" s="13" t="s">
        <v>40</v>
      </c>
      <c r="AX508" s="13" t="s">
        <v>85</v>
      </c>
      <c r="AY508" s="252" t="s">
        <v>193</v>
      </c>
    </row>
    <row r="509" s="14" customFormat="1">
      <c r="A509" s="14"/>
      <c r="B509" s="253"/>
      <c r="C509" s="254"/>
      <c r="D509" s="244" t="s">
        <v>201</v>
      </c>
      <c r="E509" s="255" t="s">
        <v>1</v>
      </c>
      <c r="F509" s="256" t="s">
        <v>92</v>
      </c>
      <c r="G509" s="254"/>
      <c r="H509" s="257">
        <v>1</v>
      </c>
      <c r="I509" s="258"/>
      <c r="J509" s="254"/>
      <c r="K509" s="254"/>
      <c r="L509" s="259"/>
      <c r="M509" s="260"/>
      <c r="N509" s="261"/>
      <c r="O509" s="261"/>
      <c r="P509" s="261"/>
      <c r="Q509" s="261"/>
      <c r="R509" s="261"/>
      <c r="S509" s="261"/>
      <c r="T509" s="262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3" t="s">
        <v>201</v>
      </c>
      <c r="AU509" s="263" t="s">
        <v>94</v>
      </c>
      <c r="AV509" s="14" t="s">
        <v>94</v>
      </c>
      <c r="AW509" s="14" t="s">
        <v>40</v>
      </c>
      <c r="AX509" s="14" t="s">
        <v>92</v>
      </c>
      <c r="AY509" s="263" t="s">
        <v>193</v>
      </c>
    </row>
    <row r="510" s="2" customFormat="1" ht="24.15" customHeight="1">
      <c r="A510" s="40"/>
      <c r="B510" s="41"/>
      <c r="C510" s="229" t="s">
        <v>698</v>
      </c>
      <c r="D510" s="229" t="s">
        <v>196</v>
      </c>
      <c r="E510" s="230" t="s">
        <v>699</v>
      </c>
      <c r="F510" s="231" t="s">
        <v>700</v>
      </c>
      <c r="G510" s="232" t="s">
        <v>207</v>
      </c>
      <c r="H510" s="233">
        <v>1</v>
      </c>
      <c r="I510" s="234"/>
      <c r="J510" s="235">
        <f>ROUND(I510*H510,2)</f>
        <v>0</v>
      </c>
      <c r="K510" s="231" t="s">
        <v>1</v>
      </c>
      <c r="L510" s="46"/>
      <c r="M510" s="236" t="s">
        <v>1</v>
      </c>
      <c r="N510" s="237" t="s">
        <v>50</v>
      </c>
      <c r="O510" s="93"/>
      <c r="P510" s="238">
        <f>O510*H510</f>
        <v>0</v>
      </c>
      <c r="Q510" s="238">
        <v>0</v>
      </c>
      <c r="R510" s="238">
        <f>Q510*H510</f>
        <v>0</v>
      </c>
      <c r="S510" s="238">
        <v>0</v>
      </c>
      <c r="T510" s="239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40" t="s">
        <v>199</v>
      </c>
      <c r="AT510" s="240" t="s">
        <v>196</v>
      </c>
      <c r="AU510" s="240" t="s">
        <v>94</v>
      </c>
      <c r="AY510" s="18" t="s">
        <v>193</v>
      </c>
      <c r="BE510" s="241">
        <f>IF(N510="základní",J510,0)</f>
        <v>0</v>
      </c>
      <c r="BF510" s="241">
        <f>IF(N510="snížená",J510,0)</f>
        <v>0</v>
      </c>
      <c r="BG510" s="241">
        <f>IF(N510="zákl. přenesená",J510,0)</f>
        <v>0</v>
      </c>
      <c r="BH510" s="241">
        <f>IF(N510="sníž. přenesená",J510,0)</f>
        <v>0</v>
      </c>
      <c r="BI510" s="241">
        <f>IF(N510="nulová",J510,0)</f>
        <v>0</v>
      </c>
      <c r="BJ510" s="18" t="s">
        <v>92</v>
      </c>
      <c r="BK510" s="241">
        <f>ROUND(I510*H510,2)</f>
        <v>0</v>
      </c>
      <c r="BL510" s="18" t="s">
        <v>199</v>
      </c>
      <c r="BM510" s="240" t="s">
        <v>701</v>
      </c>
    </row>
    <row r="511" s="13" customFormat="1">
      <c r="A511" s="13"/>
      <c r="B511" s="242"/>
      <c r="C511" s="243"/>
      <c r="D511" s="244" t="s">
        <v>201</v>
      </c>
      <c r="E511" s="245" t="s">
        <v>1</v>
      </c>
      <c r="F511" s="246" t="s">
        <v>702</v>
      </c>
      <c r="G511" s="243"/>
      <c r="H511" s="245" t="s">
        <v>1</v>
      </c>
      <c r="I511" s="247"/>
      <c r="J511" s="243"/>
      <c r="K511" s="243"/>
      <c r="L511" s="248"/>
      <c r="M511" s="249"/>
      <c r="N511" s="250"/>
      <c r="O511" s="250"/>
      <c r="P511" s="250"/>
      <c r="Q511" s="250"/>
      <c r="R511" s="250"/>
      <c r="S511" s="250"/>
      <c r="T511" s="25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2" t="s">
        <v>201</v>
      </c>
      <c r="AU511" s="252" t="s">
        <v>94</v>
      </c>
      <c r="AV511" s="13" t="s">
        <v>92</v>
      </c>
      <c r="AW511" s="13" t="s">
        <v>40</v>
      </c>
      <c r="AX511" s="13" t="s">
        <v>85</v>
      </c>
      <c r="AY511" s="252" t="s">
        <v>193</v>
      </c>
    </row>
    <row r="512" s="14" customFormat="1">
      <c r="A512" s="14"/>
      <c r="B512" s="253"/>
      <c r="C512" s="254"/>
      <c r="D512" s="244" t="s">
        <v>201</v>
      </c>
      <c r="E512" s="255" t="s">
        <v>1</v>
      </c>
      <c r="F512" s="256" t="s">
        <v>92</v>
      </c>
      <c r="G512" s="254"/>
      <c r="H512" s="257">
        <v>1</v>
      </c>
      <c r="I512" s="258"/>
      <c r="J512" s="254"/>
      <c r="K512" s="254"/>
      <c r="L512" s="259"/>
      <c r="M512" s="260"/>
      <c r="N512" s="261"/>
      <c r="O512" s="261"/>
      <c r="P512" s="261"/>
      <c r="Q512" s="261"/>
      <c r="R512" s="261"/>
      <c r="S512" s="261"/>
      <c r="T512" s="26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3" t="s">
        <v>201</v>
      </c>
      <c r="AU512" s="263" t="s">
        <v>94</v>
      </c>
      <c r="AV512" s="14" t="s">
        <v>94</v>
      </c>
      <c r="AW512" s="14" t="s">
        <v>40</v>
      </c>
      <c r="AX512" s="14" t="s">
        <v>92</v>
      </c>
      <c r="AY512" s="263" t="s">
        <v>193</v>
      </c>
    </row>
    <row r="513" s="2" customFormat="1" ht="24.15" customHeight="1">
      <c r="A513" s="40"/>
      <c r="B513" s="41"/>
      <c r="C513" s="229" t="s">
        <v>703</v>
      </c>
      <c r="D513" s="229" t="s">
        <v>196</v>
      </c>
      <c r="E513" s="230" t="s">
        <v>704</v>
      </c>
      <c r="F513" s="231" t="s">
        <v>705</v>
      </c>
      <c r="G513" s="232" t="s">
        <v>207</v>
      </c>
      <c r="H513" s="233">
        <v>1</v>
      </c>
      <c r="I513" s="234"/>
      <c r="J513" s="235">
        <f>ROUND(I513*H513,2)</f>
        <v>0</v>
      </c>
      <c r="K513" s="231" t="s">
        <v>1</v>
      </c>
      <c r="L513" s="46"/>
      <c r="M513" s="236" t="s">
        <v>1</v>
      </c>
      <c r="N513" s="237" t="s">
        <v>50</v>
      </c>
      <c r="O513" s="93"/>
      <c r="P513" s="238">
        <f>O513*H513</f>
        <v>0</v>
      </c>
      <c r="Q513" s="238">
        <v>0</v>
      </c>
      <c r="R513" s="238">
        <f>Q513*H513</f>
        <v>0</v>
      </c>
      <c r="S513" s="238">
        <v>0</v>
      </c>
      <c r="T513" s="239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40" t="s">
        <v>199</v>
      </c>
      <c r="AT513" s="240" t="s">
        <v>196</v>
      </c>
      <c r="AU513" s="240" t="s">
        <v>94</v>
      </c>
      <c r="AY513" s="18" t="s">
        <v>193</v>
      </c>
      <c r="BE513" s="241">
        <f>IF(N513="základní",J513,0)</f>
        <v>0</v>
      </c>
      <c r="BF513" s="241">
        <f>IF(N513="snížená",J513,0)</f>
        <v>0</v>
      </c>
      <c r="BG513" s="241">
        <f>IF(N513="zákl. přenesená",J513,0)</f>
        <v>0</v>
      </c>
      <c r="BH513" s="241">
        <f>IF(N513="sníž. přenesená",J513,0)</f>
        <v>0</v>
      </c>
      <c r="BI513" s="241">
        <f>IF(N513="nulová",J513,0)</f>
        <v>0</v>
      </c>
      <c r="BJ513" s="18" t="s">
        <v>92</v>
      </c>
      <c r="BK513" s="241">
        <f>ROUND(I513*H513,2)</f>
        <v>0</v>
      </c>
      <c r="BL513" s="18" t="s">
        <v>199</v>
      </c>
      <c r="BM513" s="240" t="s">
        <v>706</v>
      </c>
    </row>
    <row r="514" s="13" customFormat="1">
      <c r="A514" s="13"/>
      <c r="B514" s="242"/>
      <c r="C514" s="243"/>
      <c r="D514" s="244" t="s">
        <v>201</v>
      </c>
      <c r="E514" s="245" t="s">
        <v>1</v>
      </c>
      <c r="F514" s="246" t="s">
        <v>707</v>
      </c>
      <c r="G514" s="243"/>
      <c r="H514" s="245" t="s">
        <v>1</v>
      </c>
      <c r="I514" s="247"/>
      <c r="J514" s="243"/>
      <c r="K514" s="243"/>
      <c r="L514" s="248"/>
      <c r="M514" s="249"/>
      <c r="N514" s="250"/>
      <c r="O514" s="250"/>
      <c r="P514" s="250"/>
      <c r="Q514" s="250"/>
      <c r="R514" s="250"/>
      <c r="S514" s="250"/>
      <c r="T514" s="25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2" t="s">
        <v>201</v>
      </c>
      <c r="AU514" s="252" t="s">
        <v>94</v>
      </c>
      <c r="AV514" s="13" t="s">
        <v>92</v>
      </c>
      <c r="AW514" s="13" t="s">
        <v>40</v>
      </c>
      <c r="AX514" s="13" t="s">
        <v>85</v>
      </c>
      <c r="AY514" s="252" t="s">
        <v>193</v>
      </c>
    </row>
    <row r="515" s="14" customFormat="1">
      <c r="A515" s="14"/>
      <c r="B515" s="253"/>
      <c r="C515" s="254"/>
      <c r="D515" s="244" t="s">
        <v>201</v>
      </c>
      <c r="E515" s="255" t="s">
        <v>1</v>
      </c>
      <c r="F515" s="256" t="s">
        <v>92</v>
      </c>
      <c r="G515" s="254"/>
      <c r="H515" s="257">
        <v>1</v>
      </c>
      <c r="I515" s="258"/>
      <c r="J515" s="254"/>
      <c r="K515" s="254"/>
      <c r="L515" s="259"/>
      <c r="M515" s="260"/>
      <c r="N515" s="261"/>
      <c r="O515" s="261"/>
      <c r="P515" s="261"/>
      <c r="Q515" s="261"/>
      <c r="R515" s="261"/>
      <c r="S515" s="261"/>
      <c r="T515" s="26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3" t="s">
        <v>201</v>
      </c>
      <c r="AU515" s="263" t="s">
        <v>94</v>
      </c>
      <c r="AV515" s="14" t="s">
        <v>94</v>
      </c>
      <c r="AW515" s="14" t="s">
        <v>40</v>
      </c>
      <c r="AX515" s="14" t="s">
        <v>92</v>
      </c>
      <c r="AY515" s="263" t="s">
        <v>193</v>
      </c>
    </row>
    <row r="516" s="2" customFormat="1" ht="24.15" customHeight="1">
      <c r="A516" s="40"/>
      <c r="B516" s="41"/>
      <c r="C516" s="229" t="s">
        <v>708</v>
      </c>
      <c r="D516" s="229" t="s">
        <v>196</v>
      </c>
      <c r="E516" s="230" t="s">
        <v>709</v>
      </c>
      <c r="F516" s="231" t="s">
        <v>710</v>
      </c>
      <c r="G516" s="232" t="s">
        <v>207</v>
      </c>
      <c r="H516" s="233">
        <v>1</v>
      </c>
      <c r="I516" s="234"/>
      <c r="J516" s="235">
        <f>ROUND(I516*H516,2)</f>
        <v>0</v>
      </c>
      <c r="K516" s="231" t="s">
        <v>1</v>
      </c>
      <c r="L516" s="46"/>
      <c r="M516" s="236" t="s">
        <v>1</v>
      </c>
      <c r="N516" s="237" t="s">
        <v>50</v>
      </c>
      <c r="O516" s="93"/>
      <c r="P516" s="238">
        <f>O516*H516</f>
        <v>0</v>
      </c>
      <c r="Q516" s="238">
        <v>0</v>
      </c>
      <c r="R516" s="238">
        <f>Q516*H516</f>
        <v>0</v>
      </c>
      <c r="S516" s="238">
        <v>0</v>
      </c>
      <c r="T516" s="239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40" t="s">
        <v>199</v>
      </c>
      <c r="AT516" s="240" t="s">
        <v>196</v>
      </c>
      <c r="AU516" s="240" t="s">
        <v>94</v>
      </c>
      <c r="AY516" s="18" t="s">
        <v>193</v>
      </c>
      <c r="BE516" s="241">
        <f>IF(N516="základní",J516,0)</f>
        <v>0</v>
      </c>
      <c r="BF516" s="241">
        <f>IF(N516="snížená",J516,0)</f>
        <v>0</v>
      </c>
      <c r="BG516" s="241">
        <f>IF(N516="zákl. přenesená",J516,0)</f>
        <v>0</v>
      </c>
      <c r="BH516" s="241">
        <f>IF(N516="sníž. přenesená",J516,0)</f>
        <v>0</v>
      </c>
      <c r="BI516" s="241">
        <f>IF(N516="nulová",J516,0)</f>
        <v>0</v>
      </c>
      <c r="BJ516" s="18" t="s">
        <v>92</v>
      </c>
      <c r="BK516" s="241">
        <f>ROUND(I516*H516,2)</f>
        <v>0</v>
      </c>
      <c r="BL516" s="18" t="s">
        <v>199</v>
      </c>
      <c r="BM516" s="240" t="s">
        <v>711</v>
      </c>
    </row>
    <row r="517" s="13" customFormat="1">
      <c r="A517" s="13"/>
      <c r="B517" s="242"/>
      <c r="C517" s="243"/>
      <c r="D517" s="244" t="s">
        <v>201</v>
      </c>
      <c r="E517" s="245" t="s">
        <v>1</v>
      </c>
      <c r="F517" s="246" t="s">
        <v>712</v>
      </c>
      <c r="G517" s="243"/>
      <c r="H517" s="245" t="s">
        <v>1</v>
      </c>
      <c r="I517" s="247"/>
      <c r="J517" s="243"/>
      <c r="K517" s="243"/>
      <c r="L517" s="248"/>
      <c r="M517" s="249"/>
      <c r="N517" s="250"/>
      <c r="O517" s="250"/>
      <c r="P517" s="250"/>
      <c r="Q517" s="250"/>
      <c r="R517" s="250"/>
      <c r="S517" s="250"/>
      <c r="T517" s="25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2" t="s">
        <v>201</v>
      </c>
      <c r="AU517" s="252" t="s">
        <v>94</v>
      </c>
      <c r="AV517" s="13" t="s">
        <v>92</v>
      </c>
      <c r="AW517" s="13" t="s">
        <v>40</v>
      </c>
      <c r="AX517" s="13" t="s">
        <v>85</v>
      </c>
      <c r="AY517" s="252" t="s">
        <v>193</v>
      </c>
    </row>
    <row r="518" s="14" customFormat="1">
      <c r="A518" s="14"/>
      <c r="B518" s="253"/>
      <c r="C518" s="254"/>
      <c r="D518" s="244" t="s">
        <v>201</v>
      </c>
      <c r="E518" s="255" t="s">
        <v>1</v>
      </c>
      <c r="F518" s="256" t="s">
        <v>92</v>
      </c>
      <c r="G518" s="254"/>
      <c r="H518" s="257">
        <v>1</v>
      </c>
      <c r="I518" s="258"/>
      <c r="J518" s="254"/>
      <c r="K518" s="254"/>
      <c r="L518" s="259"/>
      <c r="M518" s="260"/>
      <c r="N518" s="261"/>
      <c r="O518" s="261"/>
      <c r="P518" s="261"/>
      <c r="Q518" s="261"/>
      <c r="R518" s="261"/>
      <c r="S518" s="261"/>
      <c r="T518" s="26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63" t="s">
        <v>201</v>
      </c>
      <c r="AU518" s="263" t="s">
        <v>94</v>
      </c>
      <c r="AV518" s="14" t="s">
        <v>94</v>
      </c>
      <c r="AW518" s="14" t="s">
        <v>40</v>
      </c>
      <c r="AX518" s="14" t="s">
        <v>92</v>
      </c>
      <c r="AY518" s="263" t="s">
        <v>193</v>
      </c>
    </row>
    <row r="519" s="12" customFormat="1" ht="22.8" customHeight="1">
      <c r="A519" s="12"/>
      <c r="B519" s="213"/>
      <c r="C519" s="214"/>
      <c r="D519" s="215" t="s">
        <v>84</v>
      </c>
      <c r="E519" s="227" t="s">
        <v>713</v>
      </c>
      <c r="F519" s="227" t="s">
        <v>714</v>
      </c>
      <c r="G519" s="214"/>
      <c r="H519" s="214"/>
      <c r="I519" s="217"/>
      <c r="J519" s="228">
        <f>BK519</f>
        <v>0</v>
      </c>
      <c r="K519" s="214"/>
      <c r="L519" s="219"/>
      <c r="M519" s="220"/>
      <c r="N519" s="221"/>
      <c r="O519" s="221"/>
      <c r="P519" s="222">
        <f>SUM(P520:P551)</f>
        <v>0</v>
      </c>
      <c r="Q519" s="221"/>
      <c r="R519" s="222">
        <f>SUM(R520:R551)</f>
        <v>0.7952304536</v>
      </c>
      <c r="S519" s="221"/>
      <c r="T519" s="223">
        <f>SUM(T520:T551)</f>
        <v>0.057382700000000002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24" t="s">
        <v>92</v>
      </c>
      <c r="AT519" s="225" t="s">
        <v>84</v>
      </c>
      <c r="AU519" s="225" t="s">
        <v>92</v>
      </c>
      <c r="AY519" s="224" t="s">
        <v>193</v>
      </c>
      <c r="BK519" s="226">
        <f>SUM(BK520:BK551)</f>
        <v>0</v>
      </c>
    </row>
    <row r="520" s="2" customFormat="1" ht="16.5" customHeight="1">
      <c r="A520" s="40"/>
      <c r="B520" s="41"/>
      <c r="C520" s="229" t="s">
        <v>715</v>
      </c>
      <c r="D520" s="229" t="s">
        <v>196</v>
      </c>
      <c r="E520" s="230" t="s">
        <v>716</v>
      </c>
      <c r="F520" s="231" t="s">
        <v>717</v>
      </c>
      <c r="G520" s="232" t="s">
        <v>207</v>
      </c>
      <c r="H520" s="233">
        <v>1</v>
      </c>
      <c r="I520" s="234"/>
      <c r="J520" s="235">
        <f>ROUND(I520*H520,2)</f>
        <v>0</v>
      </c>
      <c r="K520" s="231" t="s">
        <v>1</v>
      </c>
      <c r="L520" s="46"/>
      <c r="M520" s="236" t="s">
        <v>1</v>
      </c>
      <c r="N520" s="237" t="s">
        <v>50</v>
      </c>
      <c r="O520" s="93"/>
      <c r="P520" s="238">
        <f>O520*H520</f>
        <v>0</v>
      </c>
      <c r="Q520" s="238">
        <v>0</v>
      </c>
      <c r="R520" s="238">
        <f>Q520*H520</f>
        <v>0</v>
      </c>
      <c r="S520" s="238">
        <v>0</v>
      </c>
      <c r="T520" s="239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40" t="s">
        <v>199</v>
      </c>
      <c r="AT520" s="240" t="s">
        <v>196</v>
      </c>
      <c r="AU520" s="240" t="s">
        <v>94</v>
      </c>
      <c r="AY520" s="18" t="s">
        <v>193</v>
      </c>
      <c r="BE520" s="241">
        <f>IF(N520="základní",J520,0)</f>
        <v>0</v>
      </c>
      <c r="BF520" s="241">
        <f>IF(N520="snížená",J520,0)</f>
        <v>0</v>
      </c>
      <c r="BG520" s="241">
        <f>IF(N520="zákl. přenesená",J520,0)</f>
        <v>0</v>
      </c>
      <c r="BH520" s="241">
        <f>IF(N520="sníž. přenesená",J520,0)</f>
        <v>0</v>
      </c>
      <c r="BI520" s="241">
        <f>IF(N520="nulová",J520,0)</f>
        <v>0</v>
      </c>
      <c r="BJ520" s="18" t="s">
        <v>92</v>
      </c>
      <c r="BK520" s="241">
        <f>ROUND(I520*H520,2)</f>
        <v>0</v>
      </c>
      <c r="BL520" s="18" t="s">
        <v>199</v>
      </c>
      <c r="BM520" s="240" t="s">
        <v>718</v>
      </c>
    </row>
    <row r="521" s="2" customFormat="1" ht="21.75" customHeight="1">
      <c r="A521" s="40"/>
      <c r="B521" s="41"/>
      <c r="C521" s="229" t="s">
        <v>719</v>
      </c>
      <c r="D521" s="229" t="s">
        <v>196</v>
      </c>
      <c r="E521" s="230" t="s">
        <v>720</v>
      </c>
      <c r="F521" s="231" t="s">
        <v>721</v>
      </c>
      <c r="G521" s="232" t="s">
        <v>160</v>
      </c>
      <c r="H521" s="233">
        <v>14.640000000000001</v>
      </c>
      <c r="I521" s="234"/>
      <c r="J521" s="235">
        <f>ROUND(I521*H521,2)</f>
        <v>0</v>
      </c>
      <c r="K521" s="231" t="s">
        <v>222</v>
      </c>
      <c r="L521" s="46"/>
      <c r="M521" s="236" t="s">
        <v>1</v>
      </c>
      <c r="N521" s="237" t="s">
        <v>50</v>
      </c>
      <c r="O521" s="93"/>
      <c r="P521" s="238">
        <f>O521*H521</f>
        <v>0</v>
      </c>
      <c r="Q521" s="238">
        <v>2.3249999999999999E-05</v>
      </c>
      <c r="R521" s="238">
        <f>Q521*H521</f>
        <v>0.00034037999999999999</v>
      </c>
      <c r="S521" s="238">
        <v>0</v>
      </c>
      <c r="T521" s="239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40" t="s">
        <v>214</v>
      </c>
      <c r="AT521" s="240" t="s">
        <v>196</v>
      </c>
      <c r="AU521" s="240" t="s">
        <v>94</v>
      </c>
      <c r="AY521" s="18" t="s">
        <v>193</v>
      </c>
      <c r="BE521" s="241">
        <f>IF(N521="základní",J521,0)</f>
        <v>0</v>
      </c>
      <c r="BF521" s="241">
        <f>IF(N521="snížená",J521,0)</f>
        <v>0</v>
      </c>
      <c r="BG521" s="241">
        <f>IF(N521="zákl. přenesená",J521,0)</f>
        <v>0</v>
      </c>
      <c r="BH521" s="241">
        <f>IF(N521="sníž. přenesená",J521,0)</f>
        <v>0</v>
      </c>
      <c r="BI521" s="241">
        <f>IF(N521="nulová",J521,0)</f>
        <v>0</v>
      </c>
      <c r="BJ521" s="18" t="s">
        <v>92</v>
      </c>
      <c r="BK521" s="241">
        <f>ROUND(I521*H521,2)</f>
        <v>0</v>
      </c>
      <c r="BL521" s="18" t="s">
        <v>214</v>
      </c>
      <c r="BM521" s="240" t="s">
        <v>722</v>
      </c>
    </row>
    <row r="522" s="14" customFormat="1">
      <c r="A522" s="14"/>
      <c r="B522" s="253"/>
      <c r="C522" s="254"/>
      <c r="D522" s="244" t="s">
        <v>201</v>
      </c>
      <c r="E522" s="255" t="s">
        <v>1</v>
      </c>
      <c r="F522" s="256" t="s">
        <v>723</v>
      </c>
      <c r="G522" s="254"/>
      <c r="H522" s="257">
        <v>14.640000000000001</v>
      </c>
      <c r="I522" s="258"/>
      <c r="J522" s="254"/>
      <c r="K522" s="254"/>
      <c r="L522" s="259"/>
      <c r="M522" s="260"/>
      <c r="N522" s="261"/>
      <c r="O522" s="261"/>
      <c r="P522" s="261"/>
      <c r="Q522" s="261"/>
      <c r="R522" s="261"/>
      <c r="S522" s="261"/>
      <c r="T522" s="26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63" t="s">
        <v>201</v>
      </c>
      <c r="AU522" s="263" t="s">
        <v>94</v>
      </c>
      <c r="AV522" s="14" t="s">
        <v>94</v>
      </c>
      <c r="AW522" s="14" t="s">
        <v>40</v>
      </c>
      <c r="AX522" s="14" t="s">
        <v>92</v>
      </c>
      <c r="AY522" s="263" t="s">
        <v>193</v>
      </c>
    </row>
    <row r="523" s="2" customFormat="1" ht="24.15" customHeight="1">
      <c r="A523" s="40"/>
      <c r="B523" s="41"/>
      <c r="C523" s="229" t="s">
        <v>724</v>
      </c>
      <c r="D523" s="229" t="s">
        <v>196</v>
      </c>
      <c r="E523" s="230" t="s">
        <v>725</v>
      </c>
      <c r="F523" s="231" t="s">
        <v>726</v>
      </c>
      <c r="G523" s="232" t="s">
        <v>130</v>
      </c>
      <c r="H523" s="233">
        <v>5.4000000000000004</v>
      </c>
      <c r="I523" s="234"/>
      <c r="J523" s="235">
        <f>ROUND(I523*H523,2)</f>
        <v>0</v>
      </c>
      <c r="K523" s="231" t="s">
        <v>222</v>
      </c>
      <c r="L523" s="46"/>
      <c r="M523" s="236" t="s">
        <v>1</v>
      </c>
      <c r="N523" s="237" t="s">
        <v>50</v>
      </c>
      <c r="O523" s="93"/>
      <c r="P523" s="238">
        <f>O523*H523</f>
        <v>0</v>
      </c>
      <c r="Q523" s="238">
        <v>3.8800000000000001E-05</v>
      </c>
      <c r="R523" s="238">
        <f>Q523*H523</f>
        <v>0.00020952000000000001</v>
      </c>
      <c r="S523" s="238">
        <v>0</v>
      </c>
      <c r="T523" s="239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40" t="s">
        <v>214</v>
      </c>
      <c r="AT523" s="240" t="s">
        <v>196</v>
      </c>
      <c r="AU523" s="240" t="s">
        <v>94</v>
      </c>
      <c r="AY523" s="18" t="s">
        <v>193</v>
      </c>
      <c r="BE523" s="241">
        <f>IF(N523="základní",J523,0)</f>
        <v>0</v>
      </c>
      <c r="BF523" s="241">
        <f>IF(N523="snížená",J523,0)</f>
        <v>0</v>
      </c>
      <c r="BG523" s="241">
        <f>IF(N523="zákl. přenesená",J523,0)</f>
        <v>0</v>
      </c>
      <c r="BH523" s="241">
        <f>IF(N523="sníž. přenesená",J523,0)</f>
        <v>0</v>
      </c>
      <c r="BI523" s="241">
        <f>IF(N523="nulová",J523,0)</f>
        <v>0</v>
      </c>
      <c r="BJ523" s="18" t="s">
        <v>92</v>
      </c>
      <c r="BK523" s="241">
        <f>ROUND(I523*H523,2)</f>
        <v>0</v>
      </c>
      <c r="BL523" s="18" t="s">
        <v>214</v>
      </c>
      <c r="BM523" s="240" t="s">
        <v>727</v>
      </c>
    </row>
    <row r="524" s="2" customFormat="1" ht="16.5" customHeight="1">
      <c r="A524" s="40"/>
      <c r="B524" s="41"/>
      <c r="C524" s="229" t="s">
        <v>728</v>
      </c>
      <c r="D524" s="229" t="s">
        <v>196</v>
      </c>
      <c r="E524" s="230" t="s">
        <v>729</v>
      </c>
      <c r="F524" s="231" t="s">
        <v>730</v>
      </c>
      <c r="G524" s="232" t="s">
        <v>130</v>
      </c>
      <c r="H524" s="233">
        <v>5.4000000000000004</v>
      </c>
      <c r="I524" s="234"/>
      <c r="J524" s="235">
        <f>ROUND(I524*H524,2)</f>
        <v>0</v>
      </c>
      <c r="K524" s="231" t="s">
        <v>222</v>
      </c>
      <c r="L524" s="46"/>
      <c r="M524" s="236" t="s">
        <v>1</v>
      </c>
      <c r="N524" s="237" t="s">
        <v>50</v>
      </c>
      <c r="O524" s="93"/>
      <c r="P524" s="238">
        <f>O524*H524</f>
        <v>0</v>
      </c>
      <c r="Q524" s="238">
        <v>3.8800000000000001E-05</v>
      </c>
      <c r="R524" s="238">
        <f>Q524*H524</f>
        <v>0.00020952000000000001</v>
      </c>
      <c r="S524" s="238">
        <v>0</v>
      </c>
      <c r="T524" s="239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40" t="s">
        <v>214</v>
      </c>
      <c r="AT524" s="240" t="s">
        <v>196</v>
      </c>
      <c r="AU524" s="240" t="s">
        <v>94</v>
      </c>
      <c r="AY524" s="18" t="s">
        <v>193</v>
      </c>
      <c r="BE524" s="241">
        <f>IF(N524="základní",J524,0)</f>
        <v>0</v>
      </c>
      <c r="BF524" s="241">
        <f>IF(N524="snížená",J524,0)</f>
        <v>0</v>
      </c>
      <c r="BG524" s="241">
        <f>IF(N524="zákl. přenesená",J524,0)</f>
        <v>0</v>
      </c>
      <c r="BH524" s="241">
        <f>IF(N524="sníž. přenesená",J524,0)</f>
        <v>0</v>
      </c>
      <c r="BI524" s="241">
        <f>IF(N524="nulová",J524,0)</f>
        <v>0</v>
      </c>
      <c r="BJ524" s="18" t="s">
        <v>92</v>
      </c>
      <c r="BK524" s="241">
        <f>ROUND(I524*H524,2)</f>
        <v>0</v>
      </c>
      <c r="BL524" s="18" t="s">
        <v>214</v>
      </c>
      <c r="BM524" s="240" t="s">
        <v>731</v>
      </c>
    </row>
    <row r="525" s="2" customFormat="1" ht="33" customHeight="1">
      <c r="A525" s="40"/>
      <c r="B525" s="41"/>
      <c r="C525" s="229" t="s">
        <v>732</v>
      </c>
      <c r="D525" s="229" t="s">
        <v>196</v>
      </c>
      <c r="E525" s="230" t="s">
        <v>733</v>
      </c>
      <c r="F525" s="231" t="s">
        <v>734</v>
      </c>
      <c r="G525" s="232" t="s">
        <v>207</v>
      </c>
      <c r="H525" s="233">
        <v>1</v>
      </c>
      <c r="I525" s="234"/>
      <c r="J525" s="235">
        <f>ROUND(I525*H525,2)</f>
        <v>0</v>
      </c>
      <c r="K525" s="231" t="s">
        <v>222</v>
      </c>
      <c r="L525" s="46"/>
      <c r="M525" s="236" t="s">
        <v>1</v>
      </c>
      <c r="N525" s="237" t="s">
        <v>50</v>
      </c>
      <c r="O525" s="93"/>
      <c r="P525" s="238">
        <f>O525*H525</f>
        <v>0</v>
      </c>
      <c r="Q525" s="238">
        <v>0.11576</v>
      </c>
      <c r="R525" s="238">
        <f>Q525*H525</f>
        <v>0.11576</v>
      </c>
      <c r="S525" s="238">
        <v>0</v>
      </c>
      <c r="T525" s="239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40" t="s">
        <v>199</v>
      </c>
      <c r="AT525" s="240" t="s">
        <v>196</v>
      </c>
      <c r="AU525" s="240" t="s">
        <v>94</v>
      </c>
      <c r="AY525" s="18" t="s">
        <v>193</v>
      </c>
      <c r="BE525" s="241">
        <f>IF(N525="základní",J525,0)</f>
        <v>0</v>
      </c>
      <c r="BF525" s="241">
        <f>IF(N525="snížená",J525,0)</f>
        <v>0</v>
      </c>
      <c r="BG525" s="241">
        <f>IF(N525="zákl. přenesená",J525,0)</f>
        <v>0</v>
      </c>
      <c r="BH525" s="241">
        <f>IF(N525="sníž. přenesená",J525,0)</f>
        <v>0</v>
      </c>
      <c r="BI525" s="241">
        <f>IF(N525="nulová",J525,0)</f>
        <v>0</v>
      </c>
      <c r="BJ525" s="18" t="s">
        <v>92</v>
      </c>
      <c r="BK525" s="241">
        <f>ROUND(I525*H525,2)</f>
        <v>0</v>
      </c>
      <c r="BL525" s="18" t="s">
        <v>199</v>
      </c>
      <c r="BM525" s="240" t="s">
        <v>735</v>
      </c>
    </row>
    <row r="526" s="2" customFormat="1" ht="24.15" customHeight="1">
      <c r="A526" s="40"/>
      <c r="B526" s="41"/>
      <c r="C526" s="229" t="s">
        <v>736</v>
      </c>
      <c r="D526" s="229" t="s">
        <v>196</v>
      </c>
      <c r="E526" s="230" t="s">
        <v>737</v>
      </c>
      <c r="F526" s="231" t="s">
        <v>738</v>
      </c>
      <c r="G526" s="232" t="s">
        <v>130</v>
      </c>
      <c r="H526" s="233">
        <v>5.4000000000000004</v>
      </c>
      <c r="I526" s="234"/>
      <c r="J526" s="235">
        <f>ROUND(I526*H526,2)</f>
        <v>0</v>
      </c>
      <c r="K526" s="231" t="s">
        <v>1</v>
      </c>
      <c r="L526" s="46"/>
      <c r="M526" s="236" t="s">
        <v>1</v>
      </c>
      <c r="N526" s="237" t="s">
        <v>50</v>
      </c>
      <c r="O526" s="93"/>
      <c r="P526" s="238">
        <f>O526*H526</f>
        <v>0</v>
      </c>
      <c r="Q526" s="238">
        <v>0.00089999999999999998</v>
      </c>
      <c r="R526" s="238">
        <f>Q526*H526</f>
        <v>0.0048600000000000006</v>
      </c>
      <c r="S526" s="238">
        <v>0</v>
      </c>
      <c r="T526" s="239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40" t="s">
        <v>214</v>
      </c>
      <c r="AT526" s="240" t="s">
        <v>196</v>
      </c>
      <c r="AU526" s="240" t="s">
        <v>94</v>
      </c>
      <c r="AY526" s="18" t="s">
        <v>193</v>
      </c>
      <c r="BE526" s="241">
        <f>IF(N526="základní",J526,0)</f>
        <v>0</v>
      </c>
      <c r="BF526" s="241">
        <f>IF(N526="snížená",J526,0)</f>
        <v>0</v>
      </c>
      <c r="BG526" s="241">
        <f>IF(N526="zákl. přenesená",J526,0)</f>
        <v>0</v>
      </c>
      <c r="BH526" s="241">
        <f>IF(N526="sníž. přenesená",J526,0)</f>
        <v>0</v>
      </c>
      <c r="BI526" s="241">
        <f>IF(N526="nulová",J526,0)</f>
        <v>0</v>
      </c>
      <c r="BJ526" s="18" t="s">
        <v>92</v>
      </c>
      <c r="BK526" s="241">
        <f>ROUND(I526*H526,2)</f>
        <v>0</v>
      </c>
      <c r="BL526" s="18" t="s">
        <v>214</v>
      </c>
      <c r="BM526" s="240" t="s">
        <v>739</v>
      </c>
    </row>
    <row r="527" s="2" customFormat="1" ht="16.5" customHeight="1">
      <c r="A527" s="40"/>
      <c r="B527" s="41"/>
      <c r="C527" s="229" t="s">
        <v>740</v>
      </c>
      <c r="D527" s="229" t="s">
        <v>196</v>
      </c>
      <c r="E527" s="230" t="s">
        <v>741</v>
      </c>
      <c r="F527" s="231" t="s">
        <v>742</v>
      </c>
      <c r="G527" s="232" t="s">
        <v>130</v>
      </c>
      <c r="H527" s="233">
        <v>5.4000000000000004</v>
      </c>
      <c r="I527" s="234"/>
      <c r="J527" s="235">
        <f>ROUND(I527*H527,2)</f>
        <v>0</v>
      </c>
      <c r="K527" s="231" t="s">
        <v>1</v>
      </c>
      <c r="L527" s="46"/>
      <c r="M527" s="236" t="s">
        <v>1</v>
      </c>
      <c r="N527" s="237" t="s">
        <v>50</v>
      </c>
      <c r="O527" s="93"/>
      <c r="P527" s="238">
        <f>O527*H527</f>
        <v>0</v>
      </c>
      <c r="Q527" s="238">
        <v>0.0298</v>
      </c>
      <c r="R527" s="238">
        <f>Q527*H527</f>
        <v>0.16092000000000001</v>
      </c>
      <c r="S527" s="238">
        <v>0</v>
      </c>
      <c r="T527" s="239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40" t="s">
        <v>199</v>
      </c>
      <c r="AT527" s="240" t="s">
        <v>196</v>
      </c>
      <c r="AU527" s="240" t="s">
        <v>94</v>
      </c>
      <c r="AY527" s="18" t="s">
        <v>193</v>
      </c>
      <c r="BE527" s="241">
        <f>IF(N527="základní",J527,0)</f>
        <v>0</v>
      </c>
      <c r="BF527" s="241">
        <f>IF(N527="snížená",J527,0)</f>
        <v>0</v>
      </c>
      <c r="BG527" s="241">
        <f>IF(N527="zákl. přenesená",J527,0)</f>
        <v>0</v>
      </c>
      <c r="BH527" s="241">
        <f>IF(N527="sníž. přenesená",J527,0)</f>
        <v>0</v>
      </c>
      <c r="BI527" s="241">
        <f>IF(N527="nulová",J527,0)</f>
        <v>0</v>
      </c>
      <c r="BJ527" s="18" t="s">
        <v>92</v>
      </c>
      <c r="BK527" s="241">
        <f>ROUND(I527*H527,2)</f>
        <v>0</v>
      </c>
      <c r="BL527" s="18" t="s">
        <v>199</v>
      </c>
      <c r="BM527" s="240" t="s">
        <v>743</v>
      </c>
    </row>
    <row r="528" s="2" customFormat="1" ht="16.5" customHeight="1">
      <c r="A528" s="40"/>
      <c r="B528" s="41"/>
      <c r="C528" s="229" t="s">
        <v>744</v>
      </c>
      <c r="D528" s="229" t="s">
        <v>196</v>
      </c>
      <c r="E528" s="230" t="s">
        <v>556</v>
      </c>
      <c r="F528" s="231" t="s">
        <v>557</v>
      </c>
      <c r="G528" s="232" t="s">
        <v>130</v>
      </c>
      <c r="H528" s="233">
        <v>6.8639999999999999</v>
      </c>
      <c r="I528" s="234"/>
      <c r="J528" s="235">
        <f>ROUND(I528*H528,2)</f>
        <v>0</v>
      </c>
      <c r="K528" s="231" t="s">
        <v>222</v>
      </c>
      <c r="L528" s="46"/>
      <c r="M528" s="236" t="s">
        <v>1</v>
      </c>
      <c r="N528" s="237" t="s">
        <v>50</v>
      </c>
      <c r="O528" s="93"/>
      <c r="P528" s="238">
        <f>O528*H528</f>
        <v>0</v>
      </c>
      <c r="Q528" s="238">
        <v>0.00071000000000000002</v>
      </c>
      <c r="R528" s="238">
        <f>Q528*H528</f>
        <v>0.0048734399999999997</v>
      </c>
      <c r="S528" s="238">
        <v>0</v>
      </c>
      <c r="T528" s="239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40" t="s">
        <v>214</v>
      </c>
      <c r="AT528" s="240" t="s">
        <v>196</v>
      </c>
      <c r="AU528" s="240" t="s">
        <v>94</v>
      </c>
      <c r="AY528" s="18" t="s">
        <v>193</v>
      </c>
      <c r="BE528" s="241">
        <f>IF(N528="základní",J528,0)</f>
        <v>0</v>
      </c>
      <c r="BF528" s="241">
        <f>IF(N528="snížená",J528,0)</f>
        <v>0</v>
      </c>
      <c r="BG528" s="241">
        <f>IF(N528="zákl. přenesená",J528,0)</f>
        <v>0</v>
      </c>
      <c r="BH528" s="241">
        <f>IF(N528="sníž. přenesená",J528,0)</f>
        <v>0</v>
      </c>
      <c r="BI528" s="241">
        <f>IF(N528="nulová",J528,0)</f>
        <v>0</v>
      </c>
      <c r="BJ528" s="18" t="s">
        <v>92</v>
      </c>
      <c r="BK528" s="241">
        <f>ROUND(I528*H528,2)</f>
        <v>0</v>
      </c>
      <c r="BL528" s="18" t="s">
        <v>214</v>
      </c>
      <c r="BM528" s="240" t="s">
        <v>745</v>
      </c>
    </row>
    <row r="529" s="14" customFormat="1">
      <c r="A529" s="14"/>
      <c r="B529" s="253"/>
      <c r="C529" s="254"/>
      <c r="D529" s="244" t="s">
        <v>201</v>
      </c>
      <c r="E529" s="255" t="s">
        <v>1</v>
      </c>
      <c r="F529" s="256" t="s">
        <v>746</v>
      </c>
      <c r="G529" s="254"/>
      <c r="H529" s="257">
        <v>6.8639999999999999</v>
      </c>
      <c r="I529" s="258"/>
      <c r="J529" s="254"/>
      <c r="K529" s="254"/>
      <c r="L529" s="259"/>
      <c r="M529" s="260"/>
      <c r="N529" s="261"/>
      <c r="O529" s="261"/>
      <c r="P529" s="261"/>
      <c r="Q529" s="261"/>
      <c r="R529" s="261"/>
      <c r="S529" s="261"/>
      <c r="T529" s="262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63" t="s">
        <v>201</v>
      </c>
      <c r="AU529" s="263" t="s">
        <v>94</v>
      </c>
      <c r="AV529" s="14" t="s">
        <v>94</v>
      </c>
      <c r="AW529" s="14" t="s">
        <v>40</v>
      </c>
      <c r="AX529" s="14" t="s">
        <v>92</v>
      </c>
      <c r="AY529" s="263" t="s">
        <v>193</v>
      </c>
    </row>
    <row r="530" s="2" customFormat="1" ht="16.5" customHeight="1">
      <c r="A530" s="40"/>
      <c r="B530" s="41"/>
      <c r="C530" s="229" t="s">
        <v>747</v>
      </c>
      <c r="D530" s="229" t="s">
        <v>196</v>
      </c>
      <c r="E530" s="230" t="s">
        <v>748</v>
      </c>
      <c r="F530" s="231" t="s">
        <v>749</v>
      </c>
      <c r="G530" s="232" t="s">
        <v>130</v>
      </c>
      <c r="H530" s="233">
        <v>13.73</v>
      </c>
      <c r="I530" s="234"/>
      <c r="J530" s="235">
        <f>ROUND(I530*H530,2)</f>
        <v>0</v>
      </c>
      <c r="K530" s="231" t="s">
        <v>222</v>
      </c>
      <c r="L530" s="46"/>
      <c r="M530" s="236" t="s">
        <v>1</v>
      </c>
      <c r="N530" s="237" t="s">
        <v>50</v>
      </c>
      <c r="O530" s="93"/>
      <c r="P530" s="238">
        <f>O530*H530</f>
        <v>0</v>
      </c>
      <c r="Q530" s="238">
        <v>0.00064999999999999997</v>
      </c>
      <c r="R530" s="238">
        <f>Q530*H530</f>
        <v>0.0089245000000000001</v>
      </c>
      <c r="S530" s="238">
        <v>0</v>
      </c>
      <c r="T530" s="239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40" t="s">
        <v>214</v>
      </c>
      <c r="AT530" s="240" t="s">
        <v>196</v>
      </c>
      <c r="AU530" s="240" t="s">
        <v>94</v>
      </c>
      <c r="AY530" s="18" t="s">
        <v>193</v>
      </c>
      <c r="BE530" s="241">
        <f>IF(N530="základní",J530,0)</f>
        <v>0</v>
      </c>
      <c r="BF530" s="241">
        <f>IF(N530="snížená",J530,0)</f>
        <v>0</v>
      </c>
      <c r="BG530" s="241">
        <f>IF(N530="zákl. přenesená",J530,0)</f>
        <v>0</v>
      </c>
      <c r="BH530" s="241">
        <f>IF(N530="sníž. přenesená",J530,0)</f>
        <v>0</v>
      </c>
      <c r="BI530" s="241">
        <f>IF(N530="nulová",J530,0)</f>
        <v>0</v>
      </c>
      <c r="BJ530" s="18" t="s">
        <v>92</v>
      </c>
      <c r="BK530" s="241">
        <f>ROUND(I530*H530,2)</f>
        <v>0</v>
      </c>
      <c r="BL530" s="18" t="s">
        <v>214</v>
      </c>
      <c r="BM530" s="240" t="s">
        <v>750</v>
      </c>
    </row>
    <row r="531" s="13" customFormat="1">
      <c r="A531" s="13"/>
      <c r="B531" s="242"/>
      <c r="C531" s="243"/>
      <c r="D531" s="244" t="s">
        <v>201</v>
      </c>
      <c r="E531" s="245" t="s">
        <v>1</v>
      </c>
      <c r="F531" s="246" t="s">
        <v>751</v>
      </c>
      <c r="G531" s="243"/>
      <c r="H531" s="245" t="s">
        <v>1</v>
      </c>
      <c r="I531" s="247"/>
      <c r="J531" s="243"/>
      <c r="K531" s="243"/>
      <c r="L531" s="248"/>
      <c r="M531" s="249"/>
      <c r="N531" s="250"/>
      <c r="O531" s="250"/>
      <c r="P531" s="250"/>
      <c r="Q531" s="250"/>
      <c r="R531" s="250"/>
      <c r="S531" s="250"/>
      <c r="T531" s="25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2" t="s">
        <v>201</v>
      </c>
      <c r="AU531" s="252" t="s">
        <v>94</v>
      </c>
      <c r="AV531" s="13" t="s">
        <v>92</v>
      </c>
      <c r="AW531" s="13" t="s">
        <v>40</v>
      </c>
      <c r="AX531" s="13" t="s">
        <v>85</v>
      </c>
      <c r="AY531" s="252" t="s">
        <v>193</v>
      </c>
    </row>
    <row r="532" s="14" customFormat="1">
      <c r="A532" s="14"/>
      <c r="B532" s="253"/>
      <c r="C532" s="254"/>
      <c r="D532" s="244" t="s">
        <v>201</v>
      </c>
      <c r="E532" s="255" t="s">
        <v>1</v>
      </c>
      <c r="F532" s="256" t="s">
        <v>752</v>
      </c>
      <c r="G532" s="254"/>
      <c r="H532" s="257">
        <v>13.73</v>
      </c>
      <c r="I532" s="258"/>
      <c r="J532" s="254"/>
      <c r="K532" s="254"/>
      <c r="L532" s="259"/>
      <c r="M532" s="260"/>
      <c r="N532" s="261"/>
      <c r="O532" s="261"/>
      <c r="P532" s="261"/>
      <c r="Q532" s="261"/>
      <c r="R532" s="261"/>
      <c r="S532" s="261"/>
      <c r="T532" s="262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63" t="s">
        <v>201</v>
      </c>
      <c r="AU532" s="263" t="s">
        <v>94</v>
      </c>
      <c r="AV532" s="14" t="s">
        <v>94</v>
      </c>
      <c r="AW532" s="14" t="s">
        <v>40</v>
      </c>
      <c r="AX532" s="14" t="s">
        <v>92</v>
      </c>
      <c r="AY532" s="263" t="s">
        <v>193</v>
      </c>
    </row>
    <row r="533" s="2" customFormat="1" ht="16.5" customHeight="1">
      <c r="A533" s="40"/>
      <c r="B533" s="41"/>
      <c r="C533" s="229" t="s">
        <v>753</v>
      </c>
      <c r="D533" s="229" t="s">
        <v>196</v>
      </c>
      <c r="E533" s="230" t="s">
        <v>569</v>
      </c>
      <c r="F533" s="231" t="s">
        <v>570</v>
      </c>
      <c r="G533" s="232" t="s">
        <v>130</v>
      </c>
      <c r="H533" s="233">
        <v>6.8639999999999999</v>
      </c>
      <c r="I533" s="234"/>
      <c r="J533" s="235">
        <f>ROUND(I533*H533,2)</f>
        <v>0</v>
      </c>
      <c r="K533" s="231" t="s">
        <v>222</v>
      </c>
      <c r="L533" s="46"/>
      <c r="M533" s="236" t="s">
        <v>1</v>
      </c>
      <c r="N533" s="237" t="s">
        <v>50</v>
      </c>
      <c r="O533" s="93"/>
      <c r="P533" s="238">
        <f>O533*H533</f>
        <v>0</v>
      </c>
      <c r="Q533" s="238">
        <v>0.00025000000000000001</v>
      </c>
      <c r="R533" s="238">
        <f>Q533*H533</f>
        <v>0.0017160000000000001</v>
      </c>
      <c r="S533" s="238">
        <v>0</v>
      </c>
      <c r="T533" s="239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40" t="s">
        <v>214</v>
      </c>
      <c r="AT533" s="240" t="s">
        <v>196</v>
      </c>
      <c r="AU533" s="240" t="s">
        <v>94</v>
      </c>
      <c r="AY533" s="18" t="s">
        <v>193</v>
      </c>
      <c r="BE533" s="241">
        <f>IF(N533="základní",J533,0)</f>
        <v>0</v>
      </c>
      <c r="BF533" s="241">
        <f>IF(N533="snížená",J533,0)</f>
        <v>0</v>
      </c>
      <c r="BG533" s="241">
        <f>IF(N533="zákl. přenesená",J533,0)</f>
        <v>0</v>
      </c>
      <c r="BH533" s="241">
        <f>IF(N533="sníž. přenesená",J533,0)</f>
        <v>0</v>
      </c>
      <c r="BI533" s="241">
        <f>IF(N533="nulová",J533,0)</f>
        <v>0</v>
      </c>
      <c r="BJ533" s="18" t="s">
        <v>92</v>
      </c>
      <c r="BK533" s="241">
        <f>ROUND(I533*H533,2)</f>
        <v>0</v>
      </c>
      <c r="BL533" s="18" t="s">
        <v>214</v>
      </c>
      <c r="BM533" s="240" t="s">
        <v>754</v>
      </c>
    </row>
    <row r="534" s="14" customFormat="1">
      <c r="A534" s="14"/>
      <c r="B534" s="253"/>
      <c r="C534" s="254"/>
      <c r="D534" s="244" t="s">
        <v>201</v>
      </c>
      <c r="E534" s="255" t="s">
        <v>1</v>
      </c>
      <c r="F534" s="256" t="s">
        <v>746</v>
      </c>
      <c r="G534" s="254"/>
      <c r="H534" s="257">
        <v>6.8639999999999999</v>
      </c>
      <c r="I534" s="258"/>
      <c r="J534" s="254"/>
      <c r="K534" s="254"/>
      <c r="L534" s="259"/>
      <c r="M534" s="260"/>
      <c r="N534" s="261"/>
      <c r="O534" s="261"/>
      <c r="P534" s="261"/>
      <c r="Q534" s="261"/>
      <c r="R534" s="261"/>
      <c r="S534" s="261"/>
      <c r="T534" s="262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63" t="s">
        <v>201</v>
      </c>
      <c r="AU534" s="263" t="s">
        <v>94</v>
      </c>
      <c r="AV534" s="14" t="s">
        <v>94</v>
      </c>
      <c r="AW534" s="14" t="s">
        <v>40</v>
      </c>
      <c r="AX534" s="14" t="s">
        <v>92</v>
      </c>
      <c r="AY534" s="263" t="s">
        <v>193</v>
      </c>
    </row>
    <row r="535" s="2" customFormat="1" ht="24.15" customHeight="1">
      <c r="A535" s="40"/>
      <c r="B535" s="41"/>
      <c r="C535" s="229" t="s">
        <v>755</v>
      </c>
      <c r="D535" s="229" t="s">
        <v>196</v>
      </c>
      <c r="E535" s="230" t="s">
        <v>756</v>
      </c>
      <c r="F535" s="231" t="s">
        <v>757</v>
      </c>
      <c r="G535" s="232" t="s">
        <v>130</v>
      </c>
      <c r="H535" s="233">
        <v>3.1190000000000002</v>
      </c>
      <c r="I535" s="234"/>
      <c r="J535" s="235">
        <f>ROUND(I535*H535,2)</f>
        <v>0</v>
      </c>
      <c r="K535" s="231" t="s">
        <v>222</v>
      </c>
      <c r="L535" s="46"/>
      <c r="M535" s="236" t="s">
        <v>1</v>
      </c>
      <c r="N535" s="237" t="s">
        <v>50</v>
      </c>
      <c r="O535" s="93"/>
      <c r="P535" s="238">
        <f>O535*H535</f>
        <v>0</v>
      </c>
      <c r="Q535" s="238">
        <v>0.10007000000000001</v>
      </c>
      <c r="R535" s="238">
        <f>Q535*H535</f>
        <v>0.31211833000000005</v>
      </c>
      <c r="S535" s="238">
        <v>0</v>
      </c>
      <c r="T535" s="239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40" t="s">
        <v>199</v>
      </c>
      <c r="AT535" s="240" t="s">
        <v>196</v>
      </c>
      <c r="AU535" s="240" t="s">
        <v>94</v>
      </c>
      <c r="AY535" s="18" t="s">
        <v>193</v>
      </c>
      <c r="BE535" s="241">
        <f>IF(N535="základní",J535,0)</f>
        <v>0</v>
      </c>
      <c r="BF535" s="241">
        <f>IF(N535="snížená",J535,0)</f>
        <v>0</v>
      </c>
      <c r="BG535" s="241">
        <f>IF(N535="zákl. přenesená",J535,0)</f>
        <v>0</v>
      </c>
      <c r="BH535" s="241">
        <f>IF(N535="sníž. přenesená",J535,0)</f>
        <v>0</v>
      </c>
      <c r="BI535" s="241">
        <f>IF(N535="nulová",J535,0)</f>
        <v>0</v>
      </c>
      <c r="BJ535" s="18" t="s">
        <v>92</v>
      </c>
      <c r="BK535" s="241">
        <f>ROUND(I535*H535,2)</f>
        <v>0</v>
      </c>
      <c r="BL535" s="18" t="s">
        <v>199</v>
      </c>
      <c r="BM535" s="240" t="s">
        <v>758</v>
      </c>
    </row>
    <row r="536" s="13" customFormat="1">
      <c r="A536" s="13"/>
      <c r="B536" s="242"/>
      <c r="C536" s="243"/>
      <c r="D536" s="244" t="s">
        <v>201</v>
      </c>
      <c r="E536" s="245" t="s">
        <v>1</v>
      </c>
      <c r="F536" s="246" t="s">
        <v>759</v>
      </c>
      <c r="G536" s="243"/>
      <c r="H536" s="245" t="s">
        <v>1</v>
      </c>
      <c r="I536" s="247"/>
      <c r="J536" s="243"/>
      <c r="K536" s="243"/>
      <c r="L536" s="248"/>
      <c r="M536" s="249"/>
      <c r="N536" s="250"/>
      <c r="O536" s="250"/>
      <c r="P536" s="250"/>
      <c r="Q536" s="250"/>
      <c r="R536" s="250"/>
      <c r="S536" s="250"/>
      <c r="T536" s="251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2" t="s">
        <v>201</v>
      </c>
      <c r="AU536" s="252" t="s">
        <v>94</v>
      </c>
      <c r="AV536" s="13" t="s">
        <v>92</v>
      </c>
      <c r="AW536" s="13" t="s">
        <v>40</v>
      </c>
      <c r="AX536" s="13" t="s">
        <v>85</v>
      </c>
      <c r="AY536" s="252" t="s">
        <v>193</v>
      </c>
    </row>
    <row r="537" s="14" customFormat="1">
      <c r="A537" s="14"/>
      <c r="B537" s="253"/>
      <c r="C537" s="254"/>
      <c r="D537" s="244" t="s">
        <v>201</v>
      </c>
      <c r="E537" s="255" t="s">
        <v>1</v>
      </c>
      <c r="F537" s="256" t="s">
        <v>760</v>
      </c>
      <c r="G537" s="254"/>
      <c r="H537" s="257">
        <v>3.1190000000000002</v>
      </c>
      <c r="I537" s="258"/>
      <c r="J537" s="254"/>
      <c r="K537" s="254"/>
      <c r="L537" s="259"/>
      <c r="M537" s="260"/>
      <c r="N537" s="261"/>
      <c r="O537" s="261"/>
      <c r="P537" s="261"/>
      <c r="Q537" s="261"/>
      <c r="R537" s="261"/>
      <c r="S537" s="261"/>
      <c r="T537" s="262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63" t="s">
        <v>201</v>
      </c>
      <c r="AU537" s="263" t="s">
        <v>94</v>
      </c>
      <c r="AV537" s="14" t="s">
        <v>94</v>
      </c>
      <c r="AW537" s="14" t="s">
        <v>40</v>
      </c>
      <c r="AX537" s="14" t="s">
        <v>92</v>
      </c>
      <c r="AY537" s="263" t="s">
        <v>193</v>
      </c>
    </row>
    <row r="538" s="2" customFormat="1" ht="24.15" customHeight="1">
      <c r="A538" s="40"/>
      <c r="B538" s="41"/>
      <c r="C538" s="229" t="s">
        <v>761</v>
      </c>
      <c r="D538" s="229" t="s">
        <v>196</v>
      </c>
      <c r="E538" s="230" t="s">
        <v>762</v>
      </c>
      <c r="F538" s="231" t="s">
        <v>763</v>
      </c>
      <c r="G538" s="232" t="s">
        <v>130</v>
      </c>
      <c r="H538" s="233">
        <v>124.74500000000001</v>
      </c>
      <c r="I538" s="234"/>
      <c r="J538" s="235">
        <f>ROUND(I538*H538,2)</f>
        <v>0</v>
      </c>
      <c r="K538" s="231" t="s">
        <v>222</v>
      </c>
      <c r="L538" s="46"/>
      <c r="M538" s="236" t="s">
        <v>1</v>
      </c>
      <c r="N538" s="237" t="s">
        <v>50</v>
      </c>
      <c r="O538" s="93"/>
      <c r="P538" s="238">
        <f>O538*H538</f>
        <v>0</v>
      </c>
      <c r="Q538" s="238">
        <v>0</v>
      </c>
      <c r="R538" s="238">
        <f>Q538*H538</f>
        <v>0</v>
      </c>
      <c r="S538" s="238">
        <v>0</v>
      </c>
      <c r="T538" s="239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40" t="s">
        <v>214</v>
      </c>
      <c r="AT538" s="240" t="s">
        <v>196</v>
      </c>
      <c r="AU538" s="240" t="s">
        <v>94</v>
      </c>
      <c r="AY538" s="18" t="s">
        <v>193</v>
      </c>
      <c r="BE538" s="241">
        <f>IF(N538="základní",J538,0)</f>
        <v>0</v>
      </c>
      <c r="BF538" s="241">
        <f>IF(N538="snížená",J538,0)</f>
        <v>0</v>
      </c>
      <c r="BG538" s="241">
        <f>IF(N538="zákl. přenesená",J538,0)</f>
        <v>0</v>
      </c>
      <c r="BH538" s="241">
        <f>IF(N538="sníž. přenesená",J538,0)</f>
        <v>0</v>
      </c>
      <c r="BI538" s="241">
        <f>IF(N538="nulová",J538,0)</f>
        <v>0</v>
      </c>
      <c r="BJ538" s="18" t="s">
        <v>92</v>
      </c>
      <c r="BK538" s="241">
        <f>ROUND(I538*H538,2)</f>
        <v>0</v>
      </c>
      <c r="BL538" s="18" t="s">
        <v>214</v>
      </c>
      <c r="BM538" s="240" t="s">
        <v>764</v>
      </c>
    </row>
    <row r="539" s="14" customFormat="1">
      <c r="A539" s="14"/>
      <c r="B539" s="253"/>
      <c r="C539" s="254"/>
      <c r="D539" s="244" t="s">
        <v>201</v>
      </c>
      <c r="E539" s="255" t="s">
        <v>150</v>
      </c>
      <c r="F539" s="256" t="s">
        <v>765</v>
      </c>
      <c r="G539" s="254"/>
      <c r="H539" s="257">
        <v>124.74500000000001</v>
      </c>
      <c r="I539" s="258"/>
      <c r="J539" s="254"/>
      <c r="K539" s="254"/>
      <c r="L539" s="259"/>
      <c r="M539" s="260"/>
      <c r="N539" s="261"/>
      <c r="O539" s="261"/>
      <c r="P539" s="261"/>
      <c r="Q539" s="261"/>
      <c r="R539" s="261"/>
      <c r="S539" s="261"/>
      <c r="T539" s="262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3" t="s">
        <v>201</v>
      </c>
      <c r="AU539" s="263" t="s">
        <v>94</v>
      </c>
      <c r="AV539" s="14" t="s">
        <v>94</v>
      </c>
      <c r="AW539" s="14" t="s">
        <v>40</v>
      </c>
      <c r="AX539" s="14" t="s">
        <v>92</v>
      </c>
      <c r="AY539" s="263" t="s">
        <v>193</v>
      </c>
    </row>
    <row r="540" s="2" customFormat="1" ht="24.15" customHeight="1">
      <c r="A540" s="40"/>
      <c r="B540" s="41"/>
      <c r="C540" s="229" t="s">
        <v>766</v>
      </c>
      <c r="D540" s="229" t="s">
        <v>196</v>
      </c>
      <c r="E540" s="230" t="s">
        <v>767</v>
      </c>
      <c r="F540" s="231" t="s">
        <v>768</v>
      </c>
      <c r="G540" s="232" t="s">
        <v>130</v>
      </c>
      <c r="H540" s="233">
        <v>124.74500000000001</v>
      </c>
      <c r="I540" s="234"/>
      <c r="J540" s="235">
        <f>ROUND(I540*H540,2)</f>
        <v>0</v>
      </c>
      <c r="K540" s="231" t="s">
        <v>222</v>
      </c>
      <c r="L540" s="46"/>
      <c r="M540" s="236" t="s">
        <v>1</v>
      </c>
      <c r="N540" s="237" t="s">
        <v>50</v>
      </c>
      <c r="O540" s="93"/>
      <c r="P540" s="238">
        <f>O540*H540</f>
        <v>0</v>
      </c>
      <c r="Q540" s="238">
        <v>2.08E-06</v>
      </c>
      <c r="R540" s="238">
        <f>Q540*H540</f>
        <v>0.00025946960000000001</v>
      </c>
      <c r="S540" s="238">
        <v>0.00014999999999999999</v>
      </c>
      <c r="T540" s="239">
        <f>S540*H540</f>
        <v>0.018711749999999999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40" t="s">
        <v>214</v>
      </c>
      <c r="AT540" s="240" t="s">
        <v>196</v>
      </c>
      <c r="AU540" s="240" t="s">
        <v>94</v>
      </c>
      <c r="AY540" s="18" t="s">
        <v>193</v>
      </c>
      <c r="BE540" s="241">
        <f>IF(N540="základní",J540,0)</f>
        <v>0</v>
      </c>
      <c r="BF540" s="241">
        <f>IF(N540="snížená",J540,0)</f>
        <v>0</v>
      </c>
      <c r="BG540" s="241">
        <f>IF(N540="zákl. přenesená",J540,0)</f>
        <v>0</v>
      </c>
      <c r="BH540" s="241">
        <f>IF(N540="sníž. přenesená",J540,0)</f>
        <v>0</v>
      </c>
      <c r="BI540" s="241">
        <f>IF(N540="nulová",J540,0)</f>
        <v>0</v>
      </c>
      <c r="BJ540" s="18" t="s">
        <v>92</v>
      </c>
      <c r="BK540" s="241">
        <f>ROUND(I540*H540,2)</f>
        <v>0</v>
      </c>
      <c r="BL540" s="18" t="s">
        <v>214</v>
      </c>
      <c r="BM540" s="240" t="s">
        <v>769</v>
      </c>
    </row>
    <row r="541" s="14" customFormat="1">
      <c r="A541" s="14"/>
      <c r="B541" s="253"/>
      <c r="C541" s="254"/>
      <c r="D541" s="244" t="s">
        <v>201</v>
      </c>
      <c r="E541" s="255" t="s">
        <v>1</v>
      </c>
      <c r="F541" s="256" t="s">
        <v>150</v>
      </c>
      <c r="G541" s="254"/>
      <c r="H541" s="257">
        <v>124.74500000000001</v>
      </c>
      <c r="I541" s="258"/>
      <c r="J541" s="254"/>
      <c r="K541" s="254"/>
      <c r="L541" s="259"/>
      <c r="M541" s="260"/>
      <c r="N541" s="261"/>
      <c r="O541" s="261"/>
      <c r="P541" s="261"/>
      <c r="Q541" s="261"/>
      <c r="R541" s="261"/>
      <c r="S541" s="261"/>
      <c r="T541" s="262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3" t="s">
        <v>201</v>
      </c>
      <c r="AU541" s="263" t="s">
        <v>94</v>
      </c>
      <c r="AV541" s="14" t="s">
        <v>94</v>
      </c>
      <c r="AW541" s="14" t="s">
        <v>40</v>
      </c>
      <c r="AX541" s="14" t="s">
        <v>92</v>
      </c>
      <c r="AY541" s="263" t="s">
        <v>193</v>
      </c>
    </row>
    <row r="542" s="2" customFormat="1" ht="16.5" customHeight="1">
      <c r="A542" s="40"/>
      <c r="B542" s="41"/>
      <c r="C542" s="229" t="s">
        <v>770</v>
      </c>
      <c r="D542" s="229" t="s">
        <v>196</v>
      </c>
      <c r="E542" s="230" t="s">
        <v>771</v>
      </c>
      <c r="F542" s="231" t="s">
        <v>772</v>
      </c>
      <c r="G542" s="232" t="s">
        <v>130</v>
      </c>
      <c r="H542" s="233">
        <v>124.74500000000001</v>
      </c>
      <c r="I542" s="234"/>
      <c r="J542" s="235">
        <f>ROUND(I542*H542,2)</f>
        <v>0</v>
      </c>
      <c r="K542" s="231" t="s">
        <v>222</v>
      </c>
      <c r="L542" s="46"/>
      <c r="M542" s="236" t="s">
        <v>1</v>
      </c>
      <c r="N542" s="237" t="s">
        <v>50</v>
      </c>
      <c r="O542" s="93"/>
      <c r="P542" s="238">
        <f>O542*H542</f>
        <v>0</v>
      </c>
      <c r="Q542" s="238">
        <v>0</v>
      </c>
      <c r="R542" s="238">
        <f>Q542*H542</f>
        <v>0</v>
      </c>
      <c r="S542" s="238">
        <v>0</v>
      </c>
      <c r="T542" s="239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40" t="s">
        <v>214</v>
      </c>
      <c r="AT542" s="240" t="s">
        <v>196</v>
      </c>
      <c r="AU542" s="240" t="s">
        <v>94</v>
      </c>
      <c r="AY542" s="18" t="s">
        <v>193</v>
      </c>
      <c r="BE542" s="241">
        <f>IF(N542="základní",J542,0)</f>
        <v>0</v>
      </c>
      <c r="BF542" s="241">
        <f>IF(N542="snížená",J542,0)</f>
        <v>0</v>
      </c>
      <c r="BG542" s="241">
        <f>IF(N542="zákl. přenesená",J542,0)</f>
        <v>0</v>
      </c>
      <c r="BH542" s="241">
        <f>IF(N542="sníž. přenesená",J542,0)</f>
        <v>0</v>
      </c>
      <c r="BI542" s="241">
        <f>IF(N542="nulová",J542,0)</f>
        <v>0</v>
      </c>
      <c r="BJ542" s="18" t="s">
        <v>92</v>
      </c>
      <c r="BK542" s="241">
        <f>ROUND(I542*H542,2)</f>
        <v>0</v>
      </c>
      <c r="BL542" s="18" t="s">
        <v>214</v>
      </c>
      <c r="BM542" s="240" t="s">
        <v>773</v>
      </c>
    </row>
    <row r="543" s="14" customFormat="1">
      <c r="A543" s="14"/>
      <c r="B543" s="253"/>
      <c r="C543" s="254"/>
      <c r="D543" s="244" t="s">
        <v>201</v>
      </c>
      <c r="E543" s="255" t="s">
        <v>1</v>
      </c>
      <c r="F543" s="256" t="s">
        <v>774</v>
      </c>
      <c r="G543" s="254"/>
      <c r="H543" s="257">
        <v>124.74500000000001</v>
      </c>
      <c r="I543" s="258"/>
      <c r="J543" s="254"/>
      <c r="K543" s="254"/>
      <c r="L543" s="259"/>
      <c r="M543" s="260"/>
      <c r="N543" s="261"/>
      <c r="O543" s="261"/>
      <c r="P543" s="261"/>
      <c r="Q543" s="261"/>
      <c r="R543" s="261"/>
      <c r="S543" s="261"/>
      <c r="T543" s="262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3" t="s">
        <v>201</v>
      </c>
      <c r="AU543" s="263" t="s">
        <v>94</v>
      </c>
      <c r="AV543" s="14" t="s">
        <v>94</v>
      </c>
      <c r="AW543" s="14" t="s">
        <v>40</v>
      </c>
      <c r="AX543" s="14" t="s">
        <v>92</v>
      </c>
      <c r="AY543" s="263" t="s">
        <v>193</v>
      </c>
    </row>
    <row r="544" s="2" customFormat="1" ht="16.5" customHeight="1">
      <c r="A544" s="40"/>
      <c r="B544" s="41"/>
      <c r="C544" s="229" t="s">
        <v>775</v>
      </c>
      <c r="D544" s="229" t="s">
        <v>196</v>
      </c>
      <c r="E544" s="230" t="s">
        <v>776</v>
      </c>
      <c r="F544" s="231" t="s">
        <v>777</v>
      </c>
      <c r="G544" s="232" t="s">
        <v>130</v>
      </c>
      <c r="H544" s="233">
        <v>124.74500000000001</v>
      </c>
      <c r="I544" s="234"/>
      <c r="J544" s="235">
        <f>ROUND(I544*H544,2)</f>
        <v>0</v>
      </c>
      <c r="K544" s="231" t="s">
        <v>222</v>
      </c>
      <c r="L544" s="46"/>
      <c r="M544" s="236" t="s">
        <v>1</v>
      </c>
      <c r="N544" s="237" t="s">
        <v>50</v>
      </c>
      <c r="O544" s="93"/>
      <c r="P544" s="238">
        <f>O544*H544</f>
        <v>0</v>
      </c>
      <c r="Q544" s="238">
        <v>0.001</v>
      </c>
      <c r="R544" s="238">
        <f>Q544*H544</f>
        <v>0.12474500000000001</v>
      </c>
      <c r="S544" s="238">
        <v>0.00031</v>
      </c>
      <c r="T544" s="239">
        <f>S544*H544</f>
        <v>0.038670950000000003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40" t="s">
        <v>214</v>
      </c>
      <c r="AT544" s="240" t="s">
        <v>196</v>
      </c>
      <c r="AU544" s="240" t="s">
        <v>94</v>
      </c>
      <c r="AY544" s="18" t="s">
        <v>193</v>
      </c>
      <c r="BE544" s="241">
        <f>IF(N544="základní",J544,0)</f>
        <v>0</v>
      </c>
      <c r="BF544" s="241">
        <f>IF(N544="snížená",J544,0)</f>
        <v>0</v>
      </c>
      <c r="BG544" s="241">
        <f>IF(N544="zákl. přenesená",J544,0)</f>
        <v>0</v>
      </c>
      <c r="BH544" s="241">
        <f>IF(N544="sníž. přenesená",J544,0)</f>
        <v>0</v>
      </c>
      <c r="BI544" s="241">
        <f>IF(N544="nulová",J544,0)</f>
        <v>0</v>
      </c>
      <c r="BJ544" s="18" t="s">
        <v>92</v>
      </c>
      <c r="BK544" s="241">
        <f>ROUND(I544*H544,2)</f>
        <v>0</v>
      </c>
      <c r="BL544" s="18" t="s">
        <v>214</v>
      </c>
      <c r="BM544" s="240" t="s">
        <v>778</v>
      </c>
    </row>
    <row r="545" s="14" customFormat="1">
      <c r="A545" s="14"/>
      <c r="B545" s="253"/>
      <c r="C545" s="254"/>
      <c r="D545" s="244" t="s">
        <v>201</v>
      </c>
      <c r="E545" s="255" t="s">
        <v>1</v>
      </c>
      <c r="F545" s="256" t="s">
        <v>774</v>
      </c>
      <c r="G545" s="254"/>
      <c r="H545" s="257">
        <v>124.74500000000001</v>
      </c>
      <c r="I545" s="258"/>
      <c r="J545" s="254"/>
      <c r="K545" s="254"/>
      <c r="L545" s="259"/>
      <c r="M545" s="260"/>
      <c r="N545" s="261"/>
      <c r="O545" s="261"/>
      <c r="P545" s="261"/>
      <c r="Q545" s="261"/>
      <c r="R545" s="261"/>
      <c r="S545" s="261"/>
      <c r="T545" s="262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63" t="s">
        <v>201</v>
      </c>
      <c r="AU545" s="263" t="s">
        <v>94</v>
      </c>
      <c r="AV545" s="14" t="s">
        <v>94</v>
      </c>
      <c r="AW545" s="14" t="s">
        <v>40</v>
      </c>
      <c r="AX545" s="14" t="s">
        <v>92</v>
      </c>
      <c r="AY545" s="263" t="s">
        <v>193</v>
      </c>
    </row>
    <row r="546" s="2" customFormat="1" ht="24.15" customHeight="1">
      <c r="A546" s="40"/>
      <c r="B546" s="41"/>
      <c r="C546" s="229" t="s">
        <v>779</v>
      </c>
      <c r="D546" s="229" t="s">
        <v>196</v>
      </c>
      <c r="E546" s="230" t="s">
        <v>780</v>
      </c>
      <c r="F546" s="231" t="s">
        <v>781</v>
      </c>
      <c r="G546" s="232" t="s">
        <v>130</v>
      </c>
      <c r="H546" s="233">
        <v>124.74500000000001</v>
      </c>
      <c r="I546" s="234"/>
      <c r="J546" s="235">
        <f>ROUND(I546*H546,2)</f>
        <v>0</v>
      </c>
      <c r="K546" s="231" t="s">
        <v>222</v>
      </c>
      <c r="L546" s="46"/>
      <c r="M546" s="236" t="s">
        <v>1</v>
      </c>
      <c r="N546" s="237" t="s">
        <v>50</v>
      </c>
      <c r="O546" s="93"/>
      <c r="P546" s="238">
        <f>O546*H546</f>
        <v>0</v>
      </c>
      <c r="Q546" s="238">
        <v>0.00020120000000000001</v>
      </c>
      <c r="R546" s="238">
        <f>Q546*H546</f>
        <v>0.025098694000000001</v>
      </c>
      <c r="S546" s="238">
        <v>0</v>
      </c>
      <c r="T546" s="239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40" t="s">
        <v>214</v>
      </c>
      <c r="AT546" s="240" t="s">
        <v>196</v>
      </c>
      <c r="AU546" s="240" t="s">
        <v>94</v>
      </c>
      <c r="AY546" s="18" t="s">
        <v>193</v>
      </c>
      <c r="BE546" s="241">
        <f>IF(N546="základní",J546,0)</f>
        <v>0</v>
      </c>
      <c r="BF546" s="241">
        <f>IF(N546="snížená",J546,0)</f>
        <v>0</v>
      </c>
      <c r="BG546" s="241">
        <f>IF(N546="zákl. přenesená",J546,0)</f>
        <v>0</v>
      </c>
      <c r="BH546" s="241">
        <f>IF(N546="sníž. přenesená",J546,0)</f>
        <v>0</v>
      </c>
      <c r="BI546" s="241">
        <f>IF(N546="nulová",J546,0)</f>
        <v>0</v>
      </c>
      <c r="BJ546" s="18" t="s">
        <v>92</v>
      </c>
      <c r="BK546" s="241">
        <f>ROUND(I546*H546,2)</f>
        <v>0</v>
      </c>
      <c r="BL546" s="18" t="s">
        <v>214</v>
      </c>
      <c r="BM546" s="240" t="s">
        <v>782</v>
      </c>
    </row>
    <row r="547" s="14" customFormat="1">
      <c r="A547" s="14"/>
      <c r="B547" s="253"/>
      <c r="C547" s="254"/>
      <c r="D547" s="244" t="s">
        <v>201</v>
      </c>
      <c r="E547" s="255" t="s">
        <v>1</v>
      </c>
      <c r="F547" s="256" t="s">
        <v>774</v>
      </c>
      <c r="G547" s="254"/>
      <c r="H547" s="257">
        <v>124.74500000000001</v>
      </c>
      <c r="I547" s="258"/>
      <c r="J547" s="254"/>
      <c r="K547" s="254"/>
      <c r="L547" s="259"/>
      <c r="M547" s="260"/>
      <c r="N547" s="261"/>
      <c r="O547" s="261"/>
      <c r="P547" s="261"/>
      <c r="Q547" s="261"/>
      <c r="R547" s="261"/>
      <c r="S547" s="261"/>
      <c r="T547" s="262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3" t="s">
        <v>201</v>
      </c>
      <c r="AU547" s="263" t="s">
        <v>94</v>
      </c>
      <c r="AV547" s="14" t="s">
        <v>94</v>
      </c>
      <c r="AW547" s="14" t="s">
        <v>40</v>
      </c>
      <c r="AX547" s="14" t="s">
        <v>92</v>
      </c>
      <c r="AY547" s="263" t="s">
        <v>193</v>
      </c>
    </row>
    <row r="548" s="2" customFormat="1" ht="24.15" customHeight="1">
      <c r="A548" s="40"/>
      <c r="B548" s="41"/>
      <c r="C548" s="229" t="s">
        <v>783</v>
      </c>
      <c r="D548" s="229" t="s">
        <v>196</v>
      </c>
      <c r="E548" s="230" t="s">
        <v>784</v>
      </c>
      <c r="F548" s="231" t="s">
        <v>785</v>
      </c>
      <c r="G548" s="232" t="s">
        <v>130</v>
      </c>
      <c r="H548" s="233">
        <v>124.74500000000001</v>
      </c>
      <c r="I548" s="234"/>
      <c r="J548" s="235">
        <f>ROUND(I548*H548,2)</f>
        <v>0</v>
      </c>
      <c r="K548" s="231" t="s">
        <v>222</v>
      </c>
      <c r="L548" s="46"/>
      <c r="M548" s="236" t="s">
        <v>1</v>
      </c>
      <c r="N548" s="237" t="s">
        <v>50</v>
      </c>
      <c r="O548" s="93"/>
      <c r="P548" s="238">
        <f>O548*H548</f>
        <v>0</v>
      </c>
      <c r="Q548" s="238">
        <v>0.00027999999999999998</v>
      </c>
      <c r="R548" s="238">
        <f>Q548*H548</f>
        <v>0.034928599999999997</v>
      </c>
      <c r="S548" s="238">
        <v>0</v>
      </c>
      <c r="T548" s="239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40" t="s">
        <v>214</v>
      </c>
      <c r="AT548" s="240" t="s">
        <v>196</v>
      </c>
      <c r="AU548" s="240" t="s">
        <v>94</v>
      </c>
      <c r="AY548" s="18" t="s">
        <v>193</v>
      </c>
      <c r="BE548" s="241">
        <f>IF(N548="základní",J548,0)</f>
        <v>0</v>
      </c>
      <c r="BF548" s="241">
        <f>IF(N548="snížená",J548,0)</f>
        <v>0</v>
      </c>
      <c r="BG548" s="241">
        <f>IF(N548="zákl. přenesená",J548,0)</f>
        <v>0</v>
      </c>
      <c r="BH548" s="241">
        <f>IF(N548="sníž. přenesená",J548,0)</f>
        <v>0</v>
      </c>
      <c r="BI548" s="241">
        <f>IF(N548="nulová",J548,0)</f>
        <v>0</v>
      </c>
      <c r="BJ548" s="18" t="s">
        <v>92</v>
      </c>
      <c r="BK548" s="241">
        <f>ROUND(I548*H548,2)</f>
        <v>0</v>
      </c>
      <c r="BL548" s="18" t="s">
        <v>214</v>
      </c>
      <c r="BM548" s="240" t="s">
        <v>786</v>
      </c>
    </row>
    <row r="549" s="14" customFormat="1">
      <c r="A549" s="14"/>
      <c r="B549" s="253"/>
      <c r="C549" s="254"/>
      <c r="D549" s="244" t="s">
        <v>201</v>
      </c>
      <c r="E549" s="255" t="s">
        <v>1</v>
      </c>
      <c r="F549" s="256" t="s">
        <v>774</v>
      </c>
      <c r="G549" s="254"/>
      <c r="H549" s="257">
        <v>124.74500000000001</v>
      </c>
      <c r="I549" s="258"/>
      <c r="J549" s="254"/>
      <c r="K549" s="254"/>
      <c r="L549" s="259"/>
      <c r="M549" s="260"/>
      <c r="N549" s="261"/>
      <c r="O549" s="261"/>
      <c r="P549" s="261"/>
      <c r="Q549" s="261"/>
      <c r="R549" s="261"/>
      <c r="S549" s="261"/>
      <c r="T549" s="262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63" t="s">
        <v>201</v>
      </c>
      <c r="AU549" s="263" t="s">
        <v>94</v>
      </c>
      <c r="AV549" s="14" t="s">
        <v>94</v>
      </c>
      <c r="AW549" s="14" t="s">
        <v>40</v>
      </c>
      <c r="AX549" s="14" t="s">
        <v>92</v>
      </c>
      <c r="AY549" s="263" t="s">
        <v>193</v>
      </c>
    </row>
    <row r="550" s="2" customFormat="1" ht="33" customHeight="1">
      <c r="A550" s="40"/>
      <c r="B550" s="41"/>
      <c r="C550" s="229" t="s">
        <v>787</v>
      </c>
      <c r="D550" s="229" t="s">
        <v>196</v>
      </c>
      <c r="E550" s="230" t="s">
        <v>788</v>
      </c>
      <c r="F550" s="231" t="s">
        <v>789</v>
      </c>
      <c r="G550" s="232" t="s">
        <v>130</v>
      </c>
      <c r="H550" s="233">
        <v>6</v>
      </c>
      <c r="I550" s="234"/>
      <c r="J550" s="235">
        <f>ROUND(I550*H550,2)</f>
        <v>0</v>
      </c>
      <c r="K550" s="231" t="s">
        <v>222</v>
      </c>
      <c r="L550" s="46"/>
      <c r="M550" s="236" t="s">
        <v>1</v>
      </c>
      <c r="N550" s="237" t="s">
        <v>50</v>
      </c>
      <c r="O550" s="93"/>
      <c r="P550" s="238">
        <f>O550*H550</f>
        <v>0</v>
      </c>
      <c r="Q550" s="238">
        <v>4.4499999999999997E-05</v>
      </c>
      <c r="R550" s="238">
        <f>Q550*H550</f>
        <v>0.00026699999999999998</v>
      </c>
      <c r="S550" s="238">
        <v>0</v>
      </c>
      <c r="T550" s="239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40" t="s">
        <v>199</v>
      </c>
      <c r="AT550" s="240" t="s">
        <v>196</v>
      </c>
      <c r="AU550" s="240" t="s">
        <v>94</v>
      </c>
      <c r="AY550" s="18" t="s">
        <v>193</v>
      </c>
      <c r="BE550" s="241">
        <f>IF(N550="základní",J550,0)</f>
        <v>0</v>
      </c>
      <c r="BF550" s="241">
        <f>IF(N550="snížená",J550,0)</f>
        <v>0</v>
      </c>
      <c r="BG550" s="241">
        <f>IF(N550="zákl. přenesená",J550,0)</f>
        <v>0</v>
      </c>
      <c r="BH550" s="241">
        <f>IF(N550="sníž. přenesená",J550,0)</f>
        <v>0</v>
      </c>
      <c r="BI550" s="241">
        <f>IF(N550="nulová",J550,0)</f>
        <v>0</v>
      </c>
      <c r="BJ550" s="18" t="s">
        <v>92</v>
      </c>
      <c r="BK550" s="241">
        <f>ROUND(I550*H550,2)</f>
        <v>0</v>
      </c>
      <c r="BL550" s="18" t="s">
        <v>199</v>
      </c>
      <c r="BM550" s="240" t="s">
        <v>790</v>
      </c>
    </row>
    <row r="551" s="2" customFormat="1" ht="16.5" customHeight="1">
      <c r="A551" s="40"/>
      <c r="B551" s="41"/>
      <c r="C551" s="229" t="s">
        <v>791</v>
      </c>
      <c r="D551" s="229" t="s">
        <v>196</v>
      </c>
      <c r="E551" s="230" t="s">
        <v>792</v>
      </c>
      <c r="F551" s="231" t="s">
        <v>793</v>
      </c>
      <c r="G551" s="232" t="s">
        <v>207</v>
      </c>
      <c r="H551" s="233">
        <v>1</v>
      </c>
      <c r="I551" s="234"/>
      <c r="J551" s="235">
        <f>ROUND(I551*H551,2)</f>
        <v>0</v>
      </c>
      <c r="K551" s="231" t="s">
        <v>1</v>
      </c>
      <c r="L551" s="46"/>
      <c r="M551" s="236" t="s">
        <v>1</v>
      </c>
      <c r="N551" s="237" t="s">
        <v>50</v>
      </c>
      <c r="O551" s="93"/>
      <c r="P551" s="238">
        <f>O551*H551</f>
        <v>0</v>
      </c>
      <c r="Q551" s="238">
        <v>0</v>
      </c>
      <c r="R551" s="238">
        <f>Q551*H551</f>
        <v>0</v>
      </c>
      <c r="S551" s="238">
        <v>0</v>
      </c>
      <c r="T551" s="239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40" t="s">
        <v>214</v>
      </c>
      <c r="AT551" s="240" t="s">
        <v>196</v>
      </c>
      <c r="AU551" s="240" t="s">
        <v>94</v>
      </c>
      <c r="AY551" s="18" t="s">
        <v>193</v>
      </c>
      <c r="BE551" s="241">
        <f>IF(N551="základní",J551,0)</f>
        <v>0</v>
      </c>
      <c r="BF551" s="241">
        <f>IF(N551="snížená",J551,0)</f>
        <v>0</v>
      </c>
      <c r="BG551" s="241">
        <f>IF(N551="zákl. přenesená",J551,0)</f>
        <v>0</v>
      </c>
      <c r="BH551" s="241">
        <f>IF(N551="sníž. přenesená",J551,0)</f>
        <v>0</v>
      </c>
      <c r="BI551" s="241">
        <f>IF(N551="nulová",J551,0)</f>
        <v>0</v>
      </c>
      <c r="BJ551" s="18" t="s">
        <v>92</v>
      </c>
      <c r="BK551" s="241">
        <f>ROUND(I551*H551,2)</f>
        <v>0</v>
      </c>
      <c r="BL551" s="18" t="s">
        <v>214</v>
      </c>
      <c r="BM551" s="240" t="s">
        <v>794</v>
      </c>
    </row>
    <row r="552" s="12" customFormat="1" ht="22.8" customHeight="1">
      <c r="A552" s="12"/>
      <c r="B552" s="213"/>
      <c r="C552" s="214"/>
      <c r="D552" s="215" t="s">
        <v>84</v>
      </c>
      <c r="E552" s="227" t="s">
        <v>795</v>
      </c>
      <c r="F552" s="227" t="s">
        <v>796</v>
      </c>
      <c r="G552" s="214"/>
      <c r="H552" s="214"/>
      <c r="I552" s="217"/>
      <c r="J552" s="228">
        <f>BK552</f>
        <v>0</v>
      </c>
      <c r="K552" s="214"/>
      <c r="L552" s="219"/>
      <c r="M552" s="220"/>
      <c r="N552" s="221"/>
      <c r="O552" s="221"/>
      <c r="P552" s="222">
        <f>SUM(P553:P594)</f>
        <v>0</v>
      </c>
      <c r="Q552" s="221"/>
      <c r="R552" s="222">
        <f>SUM(R553:R594)</f>
        <v>0.0064666399999999992</v>
      </c>
      <c r="S552" s="221"/>
      <c r="T552" s="223">
        <f>SUM(T553:T594)</f>
        <v>0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224" t="s">
        <v>92</v>
      </c>
      <c r="AT552" s="225" t="s">
        <v>84</v>
      </c>
      <c r="AU552" s="225" t="s">
        <v>92</v>
      </c>
      <c r="AY552" s="224" t="s">
        <v>193</v>
      </c>
      <c r="BK552" s="226">
        <f>SUM(BK553:BK594)</f>
        <v>0</v>
      </c>
    </row>
    <row r="553" s="2" customFormat="1" ht="16.5" customHeight="1">
      <c r="A553" s="40"/>
      <c r="B553" s="41"/>
      <c r="C553" s="286" t="s">
        <v>797</v>
      </c>
      <c r="D553" s="286" t="s">
        <v>509</v>
      </c>
      <c r="E553" s="287" t="s">
        <v>798</v>
      </c>
      <c r="F553" s="288" t="s">
        <v>799</v>
      </c>
      <c r="G553" s="289" t="s">
        <v>256</v>
      </c>
      <c r="H553" s="290">
        <v>3</v>
      </c>
      <c r="I553" s="291"/>
      <c r="J553" s="292">
        <f>ROUND(I553*H553,2)</f>
        <v>0</v>
      </c>
      <c r="K553" s="288" t="s">
        <v>1</v>
      </c>
      <c r="L553" s="293"/>
      <c r="M553" s="294" t="s">
        <v>1</v>
      </c>
      <c r="N553" s="295" t="s">
        <v>50</v>
      </c>
      <c r="O553" s="93"/>
      <c r="P553" s="238">
        <f>O553*H553</f>
        <v>0</v>
      </c>
      <c r="Q553" s="238">
        <v>0</v>
      </c>
      <c r="R553" s="238">
        <f>Q553*H553</f>
        <v>0</v>
      </c>
      <c r="S553" s="238">
        <v>0</v>
      </c>
      <c r="T553" s="239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40" t="s">
        <v>266</v>
      </c>
      <c r="AT553" s="240" t="s">
        <v>509</v>
      </c>
      <c r="AU553" s="240" t="s">
        <v>94</v>
      </c>
      <c r="AY553" s="18" t="s">
        <v>193</v>
      </c>
      <c r="BE553" s="241">
        <f>IF(N553="základní",J553,0)</f>
        <v>0</v>
      </c>
      <c r="BF553" s="241">
        <f>IF(N553="snížená",J553,0)</f>
        <v>0</v>
      </c>
      <c r="BG553" s="241">
        <f>IF(N553="zákl. přenesená",J553,0)</f>
        <v>0</v>
      </c>
      <c r="BH553" s="241">
        <f>IF(N553="sníž. přenesená",J553,0)</f>
        <v>0</v>
      </c>
      <c r="BI553" s="241">
        <f>IF(N553="nulová",J553,0)</f>
        <v>0</v>
      </c>
      <c r="BJ553" s="18" t="s">
        <v>92</v>
      </c>
      <c r="BK553" s="241">
        <f>ROUND(I553*H553,2)</f>
        <v>0</v>
      </c>
      <c r="BL553" s="18" t="s">
        <v>199</v>
      </c>
      <c r="BM553" s="240" t="s">
        <v>800</v>
      </c>
    </row>
    <row r="554" s="2" customFormat="1" ht="16.5" customHeight="1">
      <c r="A554" s="40"/>
      <c r="B554" s="41"/>
      <c r="C554" s="286" t="s">
        <v>801</v>
      </c>
      <c r="D554" s="286" t="s">
        <v>509</v>
      </c>
      <c r="E554" s="287" t="s">
        <v>802</v>
      </c>
      <c r="F554" s="288" t="s">
        <v>803</v>
      </c>
      <c r="G554" s="289" t="s">
        <v>256</v>
      </c>
      <c r="H554" s="290">
        <v>1</v>
      </c>
      <c r="I554" s="291"/>
      <c r="J554" s="292">
        <f>ROUND(I554*H554,2)</f>
        <v>0</v>
      </c>
      <c r="K554" s="288" t="s">
        <v>1</v>
      </c>
      <c r="L554" s="293"/>
      <c r="M554" s="294" t="s">
        <v>1</v>
      </c>
      <c r="N554" s="295" t="s">
        <v>50</v>
      </c>
      <c r="O554" s="93"/>
      <c r="P554" s="238">
        <f>O554*H554</f>
        <v>0</v>
      </c>
      <c r="Q554" s="238">
        <v>0</v>
      </c>
      <c r="R554" s="238">
        <f>Q554*H554</f>
        <v>0</v>
      </c>
      <c r="S554" s="238">
        <v>0</v>
      </c>
      <c r="T554" s="239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40" t="s">
        <v>266</v>
      </c>
      <c r="AT554" s="240" t="s">
        <v>509</v>
      </c>
      <c r="AU554" s="240" t="s">
        <v>94</v>
      </c>
      <c r="AY554" s="18" t="s">
        <v>193</v>
      </c>
      <c r="BE554" s="241">
        <f>IF(N554="základní",J554,0)</f>
        <v>0</v>
      </c>
      <c r="BF554" s="241">
        <f>IF(N554="snížená",J554,0)</f>
        <v>0</v>
      </c>
      <c r="BG554" s="241">
        <f>IF(N554="zákl. přenesená",J554,0)</f>
        <v>0</v>
      </c>
      <c r="BH554" s="241">
        <f>IF(N554="sníž. přenesená",J554,0)</f>
        <v>0</v>
      </c>
      <c r="BI554" s="241">
        <f>IF(N554="nulová",J554,0)</f>
        <v>0</v>
      </c>
      <c r="BJ554" s="18" t="s">
        <v>92</v>
      </c>
      <c r="BK554" s="241">
        <f>ROUND(I554*H554,2)</f>
        <v>0</v>
      </c>
      <c r="BL554" s="18" t="s">
        <v>199</v>
      </c>
      <c r="BM554" s="240" t="s">
        <v>804</v>
      </c>
    </row>
    <row r="555" s="2" customFormat="1" ht="16.5" customHeight="1">
      <c r="A555" s="40"/>
      <c r="B555" s="41"/>
      <c r="C555" s="286" t="s">
        <v>805</v>
      </c>
      <c r="D555" s="286" t="s">
        <v>509</v>
      </c>
      <c r="E555" s="287" t="s">
        <v>806</v>
      </c>
      <c r="F555" s="288" t="s">
        <v>807</v>
      </c>
      <c r="G555" s="289" t="s">
        <v>256</v>
      </c>
      <c r="H555" s="290">
        <v>1</v>
      </c>
      <c r="I555" s="291"/>
      <c r="J555" s="292">
        <f>ROUND(I555*H555,2)</f>
        <v>0</v>
      </c>
      <c r="K555" s="288" t="s">
        <v>1</v>
      </c>
      <c r="L555" s="293"/>
      <c r="M555" s="294" t="s">
        <v>1</v>
      </c>
      <c r="N555" s="295" t="s">
        <v>50</v>
      </c>
      <c r="O555" s="93"/>
      <c r="P555" s="238">
        <f>O555*H555</f>
        <v>0</v>
      </c>
      <c r="Q555" s="238">
        <v>0</v>
      </c>
      <c r="R555" s="238">
        <f>Q555*H555</f>
        <v>0</v>
      </c>
      <c r="S555" s="238">
        <v>0</v>
      </c>
      <c r="T555" s="239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40" t="s">
        <v>266</v>
      </c>
      <c r="AT555" s="240" t="s">
        <v>509</v>
      </c>
      <c r="AU555" s="240" t="s">
        <v>94</v>
      </c>
      <c r="AY555" s="18" t="s">
        <v>193</v>
      </c>
      <c r="BE555" s="241">
        <f>IF(N555="základní",J555,0)</f>
        <v>0</v>
      </c>
      <c r="BF555" s="241">
        <f>IF(N555="snížená",J555,0)</f>
        <v>0</v>
      </c>
      <c r="BG555" s="241">
        <f>IF(N555="zákl. přenesená",J555,0)</f>
        <v>0</v>
      </c>
      <c r="BH555" s="241">
        <f>IF(N555="sníž. přenesená",J555,0)</f>
        <v>0</v>
      </c>
      <c r="BI555" s="241">
        <f>IF(N555="nulová",J555,0)</f>
        <v>0</v>
      </c>
      <c r="BJ555" s="18" t="s">
        <v>92</v>
      </c>
      <c r="BK555" s="241">
        <f>ROUND(I555*H555,2)</f>
        <v>0</v>
      </c>
      <c r="BL555" s="18" t="s">
        <v>199</v>
      </c>
      <c r="BM555" s="240" t="s">
        <v>808</v>
      </c>
    </row>
    <row r="556" s="2" customFormat="1" ht="16.5" customHeight="1">
      <c r="A556" s="40"/>
      <c r="B556" s="41"/>
      <c r="C556" s="286" t="s">
        <v>809</v>
      </c>
      <c r="D556" s="286" t="s">
        <v>509</v>
      </c>
      <c r="E556" s="287" t="s">
        <v>810</v>
      </c>
      <c r="F556" s="288" t="s">
        <v>811</v>
      </c>
      <c r="G556" s="289" t="s">
        <v>256</v>
      </c>
      <c r="H556" s="290">
        <v>1</v>
      </c>
      <c r="I556" s="291"/>
      <c r="J556" s="292">
        <f>ROUND(I556*H556,2)</f>
        <v>0</v>
      </c>
      <c r="K556" s="288" t="s">
        <v>1</v>
      </c>
      <c r="L556" s="293"/>
      <c r="M556" s="294" t="s">
        <v>1</v>
      </c>
      <c r="N556" s="295" t="s">
        <v>50</v>
      </c>
      <c r="O556" s="93"/>
      <c r="P556" s="238">
        <f>O556*H556</f>
        <v>0</v>
      </c>
      <c r="Q556" s="238">
        <v>0</v>
      </c>
      <c r="R556" s="238">
        <f>Q556*H556</f>
        <v>0</v>
      </c>
      <c r="S556" s="238">
        <v>0</v>
      </c>
      <c r="T556" s="239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40" t="s">
        <v>266</v>
      </c>
      <c r="AT556" s="240" t="s">
        <v>509</v>
      </c>
      <c r="AU556" s="240" t="s">
        <v>94</v>
      </c>
      <c r="AY556" s="18" t="s">
        <v>193</v>
      </c>
      <c r="BE556" s="241">
        <f>IF(N556="základní",J556,0)</f>
        <v>0</v>
      </c>
      <c r="BF556" s="241">
        <f>IF(N556="snížená",J556,0)</f>
        <v>0</v>
      </c>
      <c r="BG556" s="241">
        <f>IF(N556="zákl. přenesená",J556,0)</f>
        <v>0</v>
      </c>
      <c r="BH556" s="241">
        <f>IF(N556="sníž. přenesená",J556,0)</f>
        <v>0</v>
      </c>
      <c r="BI556" s="241">
        <f>IF(N556="nulová",J556,0)</f>
        <v>0</v>
      </c>
      <c r="BJ556" s="18" t="s">
        <v>92</v>
      </c>
      <c r="BK556" s="241">
        <f>ROUND(I556*H556,2)</f>
        <v>0</v>
      </c>
      <c r="BL556" s="18" t="s">
        <v>199</v>
      </c>
      <c r="BM556" s="240" t="s">
        <v>812</v>
      </c>
    </row>
    <row r="557" s="2" customFormat="1" ht="16.5" customHeight="1">
      <c r="A557" s="40"/>
      <c r="B557" s="41"/>
      <c r="C557" s="286" t="s">
        <v>813</v>
      </c>
      <c r="D557" s="286" t="s">
        <v>509</v>
      </c>
      <c r="E557" s="287" t="s">
        <v>814</v>
      </c>
      <c r="F557" s="288" t="s">
        <v>815</v>
      </c>
      <c r="G557" s="289" t="s">
        <v>256</v>
      </c>
      <c r="H557" s="290">
        <v>1</v>
      </c>
      <c r="I557" s="291"/>
      <c r="J557" s="292">
        <f>ROUND(I557*H557,2)</f>
        <v>0</v>
      </c>
      <c r="K557" s="288" t="s">
        <v>1</v>
      </c>
      <c r="L557" s="293"/>
      <c r="M557" s="294" t="s">
        <v>1</v>
      </c>
      <c r="N557" s="295" t="s">
        <v>50</v>
      </c>
      <c r="O557" s="93"/>
      <c r="P557" s="238">
        <f>O557*H557</f>
        <v>0</v>
      </c>
      <c r="Q557" s="238">
        <v>0</v>
      </c>
      <c r="R557" s="238">
        <f>Q557*H557</f>
        <v>0</v>
      </c>
      <c r="S557" s="238">
        <v>0</v>
      </c>
      <c r="T557" s="239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40" t="s">
        <v>266</v>
      </c>
      <c r="AT557" s="240" t="s">
        <v>509</v>
      </c>
      <c r="AU557" s="240" t="s">
        <v>94</v>
      </c>
      <c r="AY557" s="18" t="s">
        <v>193</v>
      </c>
      <c r="BE557" s="241">
        <f>IF(N557="základní",J557,0)</f>
        <v>0</v>
      </c>
      <c r="BF557" s="241">
        <f>IF(N557="snížená",J557,0)</f>
        <v>0</v>
      </c>
      <c r="BG557" s="241">
        <f>IF(N557="zákl. přenesená",J557,0)</f>
        <v>0</v>
      </c>
      <c r="BH557" s="241">
        <f>IF(N557="sníž. přenesená",J557,0)</f>
        <v>0</v>
      </c>
      <c r="BI557" s="241">
        <f>IF(N557="nulová",J557,0)</f>
        <v>0</v>
      </c>
      <c r="BJ557" s="18" t="s">
        <v>92</v>
      </c>
      <c r="BK557" s="241">
        <f>ROUND(I557*H557,2)</f>
        <v>0</v>
      </c>
      <c r="BL557" s="18" t="s">
        <v>199</v>
      </c>
      <c r="BM557" s="240" t="s">
        <v>816</v>
      </c>
    </row>
    <row r="558" s="2" customFormat="1" ht="16.5" customHeight="1">
      <c r="A558" s="40"/>
      <c r="B558" s="41"/>
      <c r="C558" s="286" t="s">
        <v>817</v>
      </c>
      <c r="D558" s="286" t="s">
        <v>509</v>
      </c>
      <c r="E558" s="287" t="s">
        <v>818</v>
      </c>
      <c r="F558" s="288" t="s">
        <v>819</v>
      </c>
      <c r="G558" s="289" t="s">
        <v>256</v>
      </c>
      <c r="H558" s="290">
        <v>2</v>
      </c>
      <c r="I558" s="291"/>
      <c r="J558" s="292">
        <f>ROUND(I558*H558,2)</f>
        <v>0</v>
      </c>
      <c r="K558" s="288" t="s">
        <v>1</v>
      </c>
      <c r="L558" s="293"/>
      <c r="M558" s="294" t="s">
        <v>1</v>
      </c>
      <c r="N558" s="295" t="s">
        <v>50</v>
      </c>
      <c r="O558" s="93"/>
      <c r="P558" s="238">
        <f>O558*H558</f>
        <v>0</v>
      </c>
      <c r="Q558" s="238">
        <v>0</v>
      </c>
      <c r="R558" s="238">
        <f>Q558*H558</f>
        <v>0</v>
      </c>
      <c r="S558" s="238">
        <v>0</v>
      </c>
      <c r="T558" s="239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40" t="s">
        <v>266</v>
      </c>
      <c r="AT558" s="240" t="s">
        <v>509</v>
      </c>
      <c r="AU558" s="240" t="s">
        <v>94</v>
      </c>
      <c r="AY558" s="18" t="s">
        <v>193</v>
      </c>
      <c r="BE558" s="241">
        <f>IF(N558="základní",J558,0)</f>
        <v>0</v>
      </c>
      <c r="BF558" s="241">
        <f>IF(N558="snížená",J558,0)</f>
        <v>0</v>
      </c>
      <c r="BG558" s="241">
        <f>IF(N558="zákl. přenesená",J558,0)</f>
        <v>0</v>
      </c>
      <c r="BH558" s="241">
        <f>IF(N558="sníž. přenesená",J558,0)</f>
        <v>0</v>
      </c>
      <c r="BI558" s="241">
        <f>IF(N558="nulová",J558,0)</f>
        <v>0</v>
      </c>
      <c r="BJ558" s="18" t="s">
        <v>92</v>
      </c>
      <c r="BK558" s="241">
        <f>ROUND(I558*H558,2)</f>
        <v>0</v>
      </c>
      <c r="BL558" s="18" t="s">
        <v>199</v>
      </c>
      <c r="BM558" s="240" t="s">
        <v>820</v>
      </c>
    </row>
    <row r="559" s="2" customFormat="1" ht="16.5" customHeight="1">
      <c r="A559" s="40"/>
      <c r="B559" s="41"/>
      <c r="C559" s="286" t="s">
        <v>821</v>
      </c>
      <c r="D559" s="286" t="s">
        <v>509</v>
      </c>
      <c r="E559" s="287" t="s">
        <v>822</v>
      </c>
      <c r="F559" s="288" t="s">
        <v>823</v>
      </c>
      <c r="G559" s="289" t="s">
        <v>256</v>
      </c>
      <c r="H559" s="290">
        <v>3</v>
      </c>
      <c r="I559" s="291"/>
      <c r="J559" s="292">
        <f>ROUND(I559*H559,2)</f>
        <v>0</v>
      </c>
      <c r="K559" s="288" t="s">
        <v>1</v>
      </c>
      <c r="L559" s="293"/>
      <c r="M559" s="294" t="s">
        <v>1</v>
      </c>
      <c r="N559" s="295" t="s">
        <v>50</v>
      </c>
      <c r="O559" s="93"/>
      <c r="P559" s="238">
        <f>O559*H559</f>
        <v>0</v>
      </c>
      <c r="Q559" s="238">
        <v>0</v>
      </c>
      <c r="R559" s="238">
        <f>Q559*H559</f>
        <v>0</v>
      </c>
      <c r="S559" s="238">
        <v>0</v>
      </c>
      <c r="T559" s="239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40" t="s">
        <v>266</v>
      </c>
      <c r="AT559" s="240" t="s">
        <v>509</v>
      </c>
      <c r="AU559" s="240" t="s">
        <v>94</v>
      </c>
      <c r="AY559" s="18" t="s">
        <v>193</v>
      </c>
      <c r="BE559" s="241">
        <f>IF(N559="základní",J559,0)</f>
        <v>0</v>
      </c>
      <c r="BF559" s="241">
        <f>IF(N559="snížená",J559,0)</f>
        <v>0</v>
      </c>
      <c r="BG559" s="241">
        <f>IF(N559="zákl. přenesená",J559,0)</f>
        <v>0</v>
      </c>
      <c r="BH559" s="241">
        <f>IF(N559="sníž. přenesená",J559,0)</f>
        <v>0</v>
      </c>
      <c r="BI559" s="241">
        <f>IF(N559="nulová",J559,0)</f>
        <v>0</v>
      </c>
      <c r="BJ559" s="18" t="s">
        <v>92</v>
      </c>
      <c r="BK559" s="241">
        <f>ROUND(I559*H559,2)</f>
        <v>0</v>
      </c>
      <c r="BL559" s="18" t="s">
        <v>199</v>
      </c>
      <c r="BM559" s="240" t="s">
        <v>824</v>
      </c>
    </row>
    <row r="560" s="2" customFormat="1" ht="16.5" customHeight="1">
      <c r="A560" s="40"/>
      <c r="B560" s="41"/>
      <c r="C560" s="286" t="s">
        <v>825</v>
      </c>
      <c r="D560" s="286" t="s">
        <v>509</v>
      </c>
      <c r="E560" s="287" t="s">
        <v>826</v>
      </c>
      <c r="F560" s="288" t="s">
        <v>827</v>
      </c>
      <c r="G560" s="289" t="s">
        <v>256</v>
      </c>
      <c r="H560" s="290">
        <v>5</v>
      </c>
      <c r="I560" s="291"/>
      <c r="J560" s="292">
        <f>ROUND(I560*H560,2)</f>
        <v>0</v>
      </c>
      <c r="K560" s="288" t="s">
        <v>1</v>
      </c>
      <c r="L560" s="293"/>
      <c r="M560" s="294" t="s">
        <v>1</v>
      </c>
      <c r="N560" s="295" t="s">
        <v>50</v>
      </c>
      <c r="O560" s="93"/>
      <c r="P560" s="238">
        <f>O560*H560</f>
        <v>0</v>
      </c>
      <c r="Q560" s="238">
        <v>0</v>
      </c>
      <c r="R560" s="238">
        <f>Q560*H560</f>
        <v>0</v>
      </c>
      <c r="S560" s="238">
        <v>0</v>
      </c>
      <c r="T560" s="239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40" t="s">
        <v>266</v>
      </c>
      <c r="AT560" s="240" t="s">
        <v>509</v>
      </c>
      <c r="AU560" s="240" t="s">
        <v>94</v>
      </c>
      <c r="AY560" s="18" t="s">
        <v>193</v>
      </c>
      <c r="BE560" s="241">
        <f>IF(N560="základní",J560,0)</f>
        <v>0</v>
      </c>
      <c r="BF560" s="241">
        <f>IF(N560="snížená",J560,0)</f>
        <v>0</v>
      </c>
      <c r="BG560" s="241">
        <f>IF(N560="zákl. přenesená",J560,0)</f>
        <v>0</v>
      </c>
      <c r="BH560" s="241">
        <f>IF(N560="sníž. přenesená",J560,0)</f>
        <v>0</v>
      </c>
      <c r="BI560" s="241">
        <f>IF(N560="nulová",J560,0)</f>
        <v>0</v>
      </c>
      <c r="BJ560" s="18" t="s">
        <v>92</v>
      </c>
      <c r="BK560" s="241">
        <f>ROUND(I560*H560,2)</f>
        <v>0</v>
      </c>
      <c r="BL560" s="18" t="s">
        <v>199</v>
      </c>
      <c r="BM560" s="240" t="s">
        <v>828</v>
      </c>
    </row>
    <row r="561" s="2" customFormat="1" ht="16.5" customHeight="1">
      <c r="A561" s="40"/>
      <c r="B561" s="41"/>
      <c r="C561" s="286" t="s">
        <v>829</v>
      </c>
      <c r="D561" s="286" t="s">
        <v>509</v>
      </c>
      <c r="E561" s="287" t="s">
        <v>830</v>
      </c>
      <c r="F561" s="288" t="s">
        <v>831</v>
      </c>
      <c r="G561" s="289" t="s">
        <v>256</v>
      </c>
      <c r="H561" s="290">
        <v>6</v>
      </c>
      <c r="I561" s="291"/>
      <c r="J561" s="292">
        <f>ROUND(I561*H561,2)</f>
        <v>0</v>
      </c>
      <c r="K561" s="288" t="s">
        <v>1</v>
      </c>
      <c r="L561" s="293"/>
      <c r="M561" s="294" t="s">
        <v>1</v>
      </c>
      <c r="N561" s="295" t="s">
        <v>50</v>
      </c>
      <c r="O561" s="93"/>
      <c r="P561" s="238">
        <f>O561*H561</f>
        <v>0</v>
      </c>
      <c r="Q561" s="238">
        <v>0</v>
      </c>
      <c r="R561" s="238">
        <f>Q561*H561</f>
        <v>0</v>
      </c>
      <c r="S561" s="238">
        <v>0</v>
      </c>
      <c r="T561" s="239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40" t="s">
        <v>266</v>
      </c>
      <c r="AT561" s="240" t="s">
        <v>509</v>
      </c>
      <c r="AU561" s="240" t="s">
        <v>94</v>
      </c>
      <c r="AY561" s="18" t="s">
        <v>193</v>
      </c>
      <c r="BE561" s="241">
        <f>IF(N561="základní",J561,0)</f>
        <v>0</v>
      </c>
      <c r="BF561" s="241">
        <f>IF(N561="snížená",J561,0)</f>
        <v>0</v>
      </c>
      <c r="BG561" s="241">
        <f>IF(N561="zákl. přenesená",J561,0)</f>
        <v>0</v>
      </c>
      <c r="BH561" s="241">
        <f>IF(N561="sníž. přenesená",J561,0)</f>
        <v>0</v>
      </c>
      <c r="BI561" s="241">
        <f>IF(N561="nulová",J561,0)</f>
        <v>0</v>
      </c>
      <c r="BJ561" s="18" t="s">
        <v>92</v>
      </c>
      <c r="BK561" s="241">
        <f>ROUND(I561*H561,2)</f>
        <v>0</v>
      </c>
      <c r="BL561" s="18" t="s">
        <v>199</v>
      </c>
      <c r="BM561" s="240" t="s">
        <v>832</v>
      </c>
    </row>
    <row r="562" s="2" customFormat="1" ht="16.5" customHeight="1">
      <c r="A562" s="40"/>
      <c r="B562" s="41"/>
      <c r="C562" s="286" t="s">
        <v>833</v>
      </c>
      <c r="D562" s="286" t="s">
        <v>509</v>
      </c>
      <c r="E562" s="287" t="s">
        <v>834</v>
      </c>
      <c r="F562" s="288" t="s">
        <v>835</v>
      </c>
      <c r="G562" s="289" t="s">
        <v>256</v>
      </c>
      <c r="H562" s="290">
        <v>2</v>
      </c>
      <c r="I562" s="291"/>
      <c r="J562" s="292">
        <f>ROUND(I562*H562,2)</f>
        <v>0</v>
      </c>
      <c r="K562" s="288" t="s">
        <v>1</v>
      </c>
      <c r="L562" s="293"/>
      <c r="M562" s="294" t="s">
        <v>1</v>
      </c>
      <c r="N562" s="295" t="s">
        <v>50</v>
      </c>
      <c r="O562" s="93"/>
      <c r="P562" s="238">
        <f>O562*H562</f>
        <v>0</v>
      </c>
      <c r="Q562" s="238">
        <v>0</v>
      </c>
      <c r="R562" s="238">
        <f>Q562*H562</f>
        <v>0</v>
      </c>
      <c r="S562" s="238">
        <v>0</v>
      </c>
      <c r="T562" s="239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40" t="s">
        <v>266</v>
      </c>
      <c r="AT562" s="240" t="s">
        <v>509</v>
      </c>
      <c r="AU562" s="240" t="s">
        <v>94</v>
      </c>
      <c r="AY562" s="18" t="s">
        <v>193</v>
      </c>
      <c r="BE562" s="241">
        <f>IF(N562="základní",J562,0)</f>
        <v>0</v>
      </c>
      <c r="BF562" s="241">
        <f>IF(N562="snížená",J562,0)</f>
        <v>0</v>
      </c>
      <c r="BG562" s="241">
        <f>IF(N562="zákl. přenesená",J562,0)</f>
        <v>0</v>
      </c>
      <c r="BH562" s="241">
        <f>IF(N562="sníž. přenesená",J562,0)</f>
        <v>0</v>
      </c>
      <c r="BI562" s="241">
        <f>IF(N562="nulová",J562,0)</f>
        <v>0</v>
      </c>
      <c r="BJ562" s="18" t="s">
        <v>92</v>
      </c>
      <c r="BK562" s="241">
        <f>ROUND(I562*H562,2)</f>
        <v>0</v>
      </c>
      <c r="BL562" s="18" t="s">
        <v>199</v>
      </c>
      <c r="BM562" s="240" t="s">
        <v>836</v>
      </c>
    </row>
    <row r="563" s="2" customFormat="1" ht="16.5" customHeight="1">
      <c r="A563" s="40"/>
      <c r="B563" s="41"/>
      <c r="C563" s="286" t="s">
        <v>837</v>
      </c>
      <c r="D563" s="286" t="s">
        <v>509</v>
      </c>
      <c r="E563" s="287" t="s">
        <v>838</v>
      </c>
      <c r="F563" s="288" t="s">
        <v>839</v>
      </c>
      <c r="G563" s="289" t="s">
        <v>256</v>
      </c>
      <c r="H563" s="290">
        <v>4</v>
      </c>
      <c r="I563" s="291"/>
      <c r="J563" s="292">
        <f>ROUND(I563*H563,2)</f>
        <v>0</v>
      </c>
      <c r="K563" s="288" t="s">
        <v>1</v>
      </c>
      <c r="L563" s="293"/>
      <c r="M563" s="294" t="s">
        <v>1</v>
      </c>
      <c r="N563" s="295" t="s">
        <v>50</v>
      </c>
      <c r="O563" s="93"/>
      <c r="P563" s="238">
        <f>O563*H563</f>
        <v>0</v>
      </c>
      <c r="Q563" s="238">
        <v>0</v>
      </c>
      <c r="R563" s="238">
        <f>Q563*H563</f>
        <v>0</v>
      </c>
      <c r="S563" s="238">
        <v>0</v>
      </c>
      <c r="T563" s="239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40" t="s">
        <v>266</v>
      </c>
      <c r="AT563" s="240" t="s">
        <v>509</v>
      </c>
      <c r="AU563" s="240" t="s">
        <v>94</v>
      </c>
      <c r="AY563" s="18" t="s">
        <v>193</v>
      </c>
      <c r="BE563" s="241">
        <f>IF(N563="základní",J563,0)</f>
        <v>0</v>
      </c>
      <c r="BF563" s="241">
        <f>IF(N563="snížená",J563,0)</f>
        <v>0</v>
      </c>
      <c r="BG563" s="241">
        <f>IF(N563="zákl. přenesená",J563,0)</f>
        <v>0</v>
      </c>
      <c r="BH563" s="241">
        <f>IF(N563="sníž. přenesená",J563,0)</f>
        <v>0</v>
      </c>
      <c r="BI563" s="241">
        <f>IF(N563="nulová",J563,0)</f>
        <v>0</v>
      </c>
      <c r="BJ563" s="18" t="s">
        <v>92</v>
      </c>
      <c r="BK563" s="241">
        <f>ROUND(I563*H563,2)</f>
        <v>0</v>
      </c>
      <c r="BL563" s="18" t="s">
        <v>199</v>
      </c>
      <c r="BM563" s="240" t="s">
        <v>840</v>
      </c>
    </row>
    <row r="564" s="2" customFormat="1" ht="16.5" customHeight="1">
      <c r="A564" s="40"/>
      <c r="B564" s="41"/>
      <c r="C564" s="286" t="s">
        <v>841</v>
      </c>
      <c r="D564" s="286" t="s">
        <v>509</v>
      </c>
      <c r="E564" s="287" t="s">
        <v>842</v>
      </c>
      <c r="F564" s="288" t="s">
        <v>843</v>
      </c>
      <c r="G564" s="289" t="s">
        <v>256</v>
      </c>
      <c r="H564" s="290">
        <v>2</v>
      </c>
      <c r="I564" s="291"/>
      <c r="J564" s="292">
        <f>ROUND(I564*H564,2)</f>
        <v>0</v>
      </c>
      <c r="K564" s="288" t="s">
        <v>1</v>
      </c>
      <c r="L564" s="293"/>
      <c r="M564" s="294" t="s">
        <v>1</v>
      </c>
      <c r="N564" s="295" t="s">
        <v>50</v>
      </c>
      <c r="O564" s="93"/>
      <c r="P564" s="238">
        <f>O564*H564</f>
        <v>0</v>
      </c>
      <c r="Q564" s="238">
        <v>0</v>
      </c>
      <c r="R564" s="238">
        <f>Q564*H564</f>
        <v>0</v>
      </c>
      <c r="S564" s="238">
        <v>0</v>
      </c>
      <c r="T564" s="239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40" t="s">
        <v>266</v>
      </c>
      <c r="AT564" s="240" t="s">
        <v>509</v>
      </c>
      <c r="AU564" s="240" t="s">
        <v>94</v>
      </c>
      <c r="AY564" s="18" t="s">
        <v>193</v>
      </c>
      <c r="BE564" s="241">
        <f>IF(N564="základní",J564,0)</f>
        <v>0</v>
      </c>
      <c r="BF564" s="241">
        <f>IF(N564="snížená",J564,0)</f>
        <v>0</v>
      </c>
      <c r="BG564" s="241">
        <f>IF(N564="zákl. přenesená",J564,0)</f>
        <v>0</v>
      </c>
      <c r="BH564" s="241">
        <f>IF(N564="sníž. přenesená",J564,0)</f>
        <v>0</v>
      </c>
      <c r="BI564" s="241">
        <f>IF(N564="nulová",J564,0)</f>
        <v>0</v>
      </c>
      <c r="BJ564" s="18" t="s">
        <v>92</v>
      </c>
      <c r="BK564" s="241">
        <f>ROUND(I564*H564,2)</f>
        <v>0</v>
      </c>
      <c r="BL564" s="18" t="s">
        <v>199</v>
      </c>
      <c r="BM564" s="240" t="s">
        <v>844</v>
      </c>
    </row>
    <row r="565" s="2" customFormat="1" ht="16.5" customHeight="1">
      <c r="A565" s="40"/>
      <c r="B565" s="41"/>
      <c r="C565" s="286" t="s">
        <v>845</v>
      </c>
      <c r="D565" s="286" t="s">
        <v>509</v>
      </c>
      <c r="E565" s="287" t="s">
        <v>846</v>
      </c>
      <c r="F565" s="288" t="s">
        <v>847</v>
      </c>
      <c r="G565" s="289" t="s">
        <v>256</v>
      </c>
      <c r="H565" s="290">
        <v>1</v>
      </c>
      <c r="I565" s="291"/>
      <c r="J565" s="292">
        <f>ROUND(I565*H565,2)</f>
        <v>0</v>
      </c>
      <c r="K565" s="288" t="s">
        <v>1</v>
      </c>
      <c r="L565" s="293"/>
      <c r="M565" s="294" t="s">
        <v>1</v>
      </c>
      <c r="N565" s="295" t="s">
        <v>50</v>
      </c>
      <c r="O565" s="93"/>
      <c r="P565" s="238">
        <f>O565*H565</f>
        <v>0</v>
      </c>
      <c r="Q565" s="238">
        <v>0</v>
      </c>
      <c r="R565" s="238">
        <f>Q565*H565</f>
        <v>0</v>
      </c>
      <c r="S565" s="238">
        <v>0</v>
      </c>
      <c r="T565" s="239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40" t="s">
        <v>266</v>
      </c>
      <c r="AT565" s="240" t="s">
        <v>509</v>
      </c>
      <c r="AU565" s="240" t="s">
        <v>94</v>
      </c>
      <c r="AY565" s="18" t="s">
        <v>193</v>
      </c>
      <c r="BE565" s="241">
        <f>IF(N565="základní",J565,0)</f>
        <v>0</v>
      </c>
      <c r="BF565" s="241">
        <f>IF(N565="snížená",J565,0)</f>
        <v>0</v>
      </c>
      <c r="BG565" s="241">
        <f>IF(N565="zákl. přenesená",J565,0)</f>
        <v>0</v>
      </c>
      <c r="BH565" s="241">
        <f>IF(N565="sníž. přenesená",J565,0)</f>
        <v>0</v>
      </c>
      <c r="BI565" s="241">
        <f>IF(N565="nulová",J565,0)</f>
        <v>0</v>
      </c>
      <c r="BJ565" s="18" t="s">
        <v>92</v>
      </c>
      <c r="BK565" s="241">
        <f>ROUND(I565*H565,2)</f>
        <v>0</v>
      </c>
      <c r="BL565" s="18" t="s">
        <v>199</v>
      </c>
      <c r="BM565" s="240" t="s">
        <v>848</v>
      </c>
    </row>
    <row r="566" s="2" customFormat="1" ht="16.5" customHeight="1">
      <c r="A566" s="40"/>
      <c r="B566" s="41"/>
      <c r="C566" s="286" t="s">
        <v>849</v>
      </c>
      <c r="D566" s="286" t="s">
        <v>509</v>
      </c>
      <c r="E566" s="287" t="s">
        <v>850</v>
      </c>
      <c r="F566" s="288" t="s">
        <v>851</v>
      </c>
      <c r="G566" s="289" t="s">
        <v>256</v>
      </c>
      <c r="H566" s="290">
        <v>1</v>
      </c>
      <c r="I566" s="291"/>
      <c r="J566" s="292">
        <f>ROUND(I566*H566,2)</f>
        <v>0</v>
      </c>
      <c r="K566" s="288" t="s">
        <v>1</v>
      </c>
      <c r="L566" s="293"/>
      <c r="M566" s="294" t="s">
        <v>1</v>
      </c>
      <c r="N566" s="295" t="s">
        <v>50</v>
      </c>
      <c r="O566" s="93"/>
      <c r="P566" s="238">
        <f>O566*H566</f>
        <v>0</v>
      </c>
      <c r="Q566" s="238">
        <v>0</v>
      </c>
      <c r="R566" s="238">
        <f>Q566*H566</f>
        <v>0</v>
      </c>
      <c r="S566" s="238">
        <v>0</v>
      </c>
      <c r="T566" s="239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40" t="s">
        <v>266</v>
      </c>
      <c r="AT566" s="240" t="s">
        <v>509</v>
      </c>
      <c r="AU566" s="240" t="s">
        <v>94</v>
      </c>
      <c r="AY566" s="18" t="s">
        <v>193</v>
      </c>
      <c r="BE566" s="241">
        <f>IF(N566="základní",J566,0)</f>
        <v>0</v>
      </c>
      <c r="BF566" s="241">
        <f>IF(N566="snížená",J566,0)</f>
        <v>0</v>
      </c>
      <c r="BG566" s="241">
        <f>IF(N566="zákl. přenesená",J566,0)</f>
        <v>0</v>
      </c>
      <c r="BH566" s="241">
        <f>IF(N566="sníž. přenesená",J566,0)</f>
        <v>0</v>
      </c>
      <c r="BI566" s="241">
        <f>IF(N566="nulová",J566,0)</f>
        <v>0</v>
      </c>
      <c r="BJ566" s="18" t="s">
        <v>92</v>
      </c>
      <c r="BK566" s="241">
        <f>ROUND(I566*H566,2)</f>
        <v>0</v>
      </c>
      <c r="BL566" s="18" t="s">
        <v>199</v>
      </c>
      <c r="BM566" s="240" t="s">
        <v>852</v>
      </c>
    </row>
    <row r="567" s="2" customFormat="1" ht="16.5" customHeight="1">
      <c r="A567" s="40"/>
      <c r="B567" s="41"/>
      <c r="C567" s="286" t="s">
        <v>853</v>
      </c>
      <c r="D567" s="286" t="s">
        <v>509</v>
      </c>
      <c r="E567" s="287" t="s">
        <v>854</v>
      </c>
      <c r="F567" s="288" t="s">
        <v>855</v>
      </c>
      <c r="G567" s="289" t="s">
        <v>256</v>
      </c>
      <c r="H567" s="290">
        <v>8</v>
      </c>
      <c r="I567" s="291"/>
      <c r="J567" s="292">
        <f>ROUND(I567*H567,2)</f>
        <v>0</v>
      </c>
      <c r="K567" s="288" t="s">
        <v>1</v>
      </c>
      <c r="L567" s="293"/>
      <c r="M567" s="294" t="s">
        <v>1</v>
      </c>
      <c r="N567" s="295" t="s">
        <v>50</v>
      </c>
      <c r="O567" s="93"/>
      <c r="P567" s="238">
        <f>O567*H567</f>
        <v>0</v>
      </c>
      <c r="Q567" s="238">
        <v>0</v>
      </c>
      <c r="R567" s="238">
        <f>Q567*H567</f>
        <v>0</v>
      </c>
      <c r="S567" s="238">
        <v>0</v>
      </c>
      <c r="T567" s="239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40" t="s">
        <v>266</v>
      </c>
      <c r="AT567" s="240" t="s">
        <v>509</v>
      </c>
      <c r="AU567" s="240" t="s">
        <v>94</v>
      </c>
      <c r="AY567" s="18" t="s">
        <v>193</v>
      </c>
      <c r="BE567" s="241">
        <f>IF(N567="základní",J567,0)</f>
        <v>0</v>
      </c>
      <c r="BF567" s="241">
        <f>IF(N567="snížená",J567,0)</f>
        <v>0</v>
      </c>
      <c r="BG567" s="241">
        <f>IF(N567="zákl. přenesená",J567,0)</f>
        <v>0</v>
      </c>
      <c r="BH567" s="241">
        <f>IF(N567="sníž. přenesená",J567,0)</f>
        <v>0</v>
      </c>
      <c r="BI567" s="241">
        <f>IF(N567="nulová",J567,0)</f>
        <v>0</v>
      </c>
      <c r="BJ567" s="18" t="s">
        <v>92</v>
      </c>
      <c r="BK567" s="241">
        <f>ROUND(I567*H567,2)</f>
        <v>0</v>
      </c>
      <c r="BL567" s="18" t="s">
        <v>199</v>
      </c>
      <c r="BM567" s="240" t="s">
        <v>856</v>
      </c>
    </row>
    <row r="568" s="2" customFormat="1" ht="16.5" customHeight="1">
      <c r="A568" s="40"/>
      <c r="B568" s="41"/>
      <c r="C568" s="286" t="s">
        <v>857</v>
      </c>
      <c r="D568" s="286" t="s">
        <v>509</v>
      </c>
      <c r="E568" s="287" t="s">
        <v>858</v>
      </c>
      <c r="F568" s="288" t="s">
        <v>859</v>
      </c>
      <c r="G568" s="289" t="s">
        <v>256</v>
      </c>
      <c r="H568" s="290">
        <v>2</v>
      </c>
      <c r="I568" s="291"/>
      <c r="J568" s="292">
        <f>ROUND(I568*H568,2)</f>
        <v>0</v>
      </c>
      <c r="K568" s="288" t="s">
        <v>1</v>
      </c>
      <c r="L568" s="293"/>
      <c r="M568" s="294" t="s">
        <v>1</v>
      </c>
      <c r="N568" s="295" t="s">
        <v>50</v>
      </c>
      <c r="O568" s="93"/>
      <c r="P568" s="238">
        <f>O568*H568</f>
        <v>0</v>
      </c>
      <c r="Q568" s="238">
        <v>0</v>
      </c>
      <c r="R568" s="238">
        <f>Q568*H568</f>
        <v>0</v>
      </c>
      <c r="S568" s="238">
        <v>0</v>
      </c>
      <c r="T568" s="239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40" t="s">
        <v>266</v>
      </c>
      <c r="AT568" s="240" t="s">
        <v>509</v>
      </c>
      <c r="AU568" s="240" t="s">
        <v>94</v>
      </c>
      <c r="AY568" s="18" t="s">
        <v>193</v>
      </c>
      <c r="BE568" s="241">
        <f>IF(N568="základní",J568,0)</f>
        <v>0</v>
      </c>
      <c r="BF568" s="241">
        <f>IF(N568="snížená",J568,0)</f>
        <v>0</v>
      </c>
      <c r="BG568" s="241">
        <f>IF(N568="zákl. přenesená",J568,0)</f>
        <v>0</v>
      </c>
      <c r="BH568" s="241">
        <f>IF(N568="sníž. přenesená",J568,0)</f>
        <v>0</v>
      </c>
      <c r="BI568" s="241">
        <f>IF(N568="nulová",J568,0)</f>
        <v>0</v>
      </c>
      <c r="BJ568" s="18" t="s">
        <v>92</v>
      </c>
      <c r="BK568" s="241">
        <f>ROUND(I568*H568,2)</f>
        <v>0</v>
      </c>
      <c r="BL568" s="18" t="s">
        <v>199</v>
      </c>
      <c r="BM568" s="240" t="s">
        <v>860</v>
      </c>
    </row>
    <row r="569" s="2" customFormat="1" ht="16.5" customHeight="1">
      <c r="A569" s="40"/>
      <c r="B569" s="41"/>
      <c r="C569" s="286" t="s">
        <v>861</v>
      </c>
      <c r="D569" s="286" t="s">
        <v>509</v>
      </c>
      <c r="E569" s="287" t="s">
        <v>862</v>
      </c>
      <c r="F569" s="288" t="s">
        <v>863</v>
      </c>
      <c r="G569" s="289" t="s">
        <v>256</v>
      </c>
      <c r="H569" s="290">
        <v>2</v>
      </c>
      <c r="I569" s="291"/>
      <c r="J569" s="292">
        <f>ROUND(I569*H569,2)</f>
        <v>0</v>
      </c>
      <c r="K569" s="288" t="s">
        <v>1</v>
      </c>
      <c r="L569" s="293"/>
      <c r="M569" s="294" t="s">
        <v>1</v>
      </c>
      <c r="N569" s="295" t="s">
        <v>50</v>
      </c>
      <c r="O569" s="93"/>
      <c r="P569" s="238">
        <f>O569*H569</f>
        <v>0</v>
      </c>
      <c r="Q569" s="238">
        <v>0</v>
      </c>
      <c r="R569" s="238">
        <f>Q569*H569</f>
        <v>0</v>
      </c>
      <c r="S569" s="238">
        <v>0</v>
      </c>
      <c r="T569" s="239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40" t="s">
        <v>266</v>
      </c>
      <c r="AT569" s="240" t="s">
        <v>509</v>
      </c>
      <c r="AU569" s="240" t="s">
        <v>94</v>
      </c>
      <c r="AY569" s="18" t="s">
        <v>193</v>
      </c>
      <c r="BE569" s="241">
        <f>IF(N569="základní",J569,0)</f>
        <v>0</v>
      </c>
      <c r="BF569" s="241">
        <f>IF(N569="snížená",J569,0)</f>
        <v>0</v>
      </c>
      <c r="BG569" s="241">
        <f>IF(N569="zákl. přenesená",J569,0)</f>
        <v>0</v>
      </c>
      <c r="BH569" s="241">
        <f>IF(N569="sníž. přenesená",J569,0)</f>
        <v>0</v>
      </c>
      <c r="BI569" s="241">
        <f>IF(N569="nulová",J569,0)</f>
        <v>0</v>
      </c>
      <c r="BJ569" s="18" t="s">
        <v>92</v>
      </c>
      <c r="BK569" s="241">
        <f>ROUND(I569*H569,2)</f>
        <v>0</v>
      </c>
      <c r="BL569" s="18" t="s">
        <v>199</v>
      </c>
      <c r="BM569" s="240" t="s">
        <v>864</v>
      </c>
    </row>
    <row r="570" s="2" customFormat="1" ht="16.5" customHeight="1">
      <c r="A570" s="40"/>
      <c r="B570" s="41"/>
      <c r="C570" s="286" t="s">
        <v>865</v>
      </c>
      <c r="D570" s="286" t="s">
        <v>509</v>
      </c>
      <c r="E570" s="287" t="s">
        <v>866</v>
      </c>
      <c r="F570" s="288" t="s">
        <v>867</v>
      </c>
      <c r="G570" s="289" t="s">
        <v>256</v>
      </c>
      <c r="H570" s="290">
        <v>2</v>
      </c>
      <c r="I570" s="291"/>
      <c r="J570" s="292">
        <f>ROUND(I570*H570,2)</f>
        <v>0</v>
      </c>
      <c r="K570" s="288" t="s">
        <v>1</v>
      </c>
      <c r="L570" s="293"/>
      <c r="M570" s="294" t="s">
        <v>1</v>
      </c>
      <c r="N570" s="295" t="s">
        <v>50</v>
      </c>
      <c r="O570" s="93"/>
      <c r="P570" s="238">
        <f>O570*H570</f>
        <v>0</v>
      </c>
      <c r="Q570" s="238">
        <v>0</v>
      </c>
      <c r="R570" s="238">
        <f>Q570*H570</f>
        <v>0</v>
      </c>
      <c r="S570" s="238">
        <v>0</v>
      </c>
      <c r="T570" s="239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40" t="s">
        <v>266</v>
      </c>
      <c r="AT570" s="240" t="s">
        <v>509</v>
      </c>
      <c r="AU570" s="240" t="s">
        <v>94</v>
      </c>
      <c r="AY570" s="18" t="s">
        <v>193</v>
      </c>
      <c r="BE570" s="241">
        <f>IF(N570="základní",J570,0)</f>
        <v>0</v>
      </c>
      <c r="BF570" s="241">
        <f>IF(N570="snížená",J570,0)</f>
        <v>0</v>
      </c>
      <c r="BG570" s="241">
        <f>IF(N570="zákl. přenesená",J570,0)</f>
        <v>0</v>
      </c>
      <c r="BH570" s="241">
        <f>IF(N570="sníž. přenesená",J570,0)</f>
        <v>0</v>
      </c>
      <c r="BI570" s="241">
        <f>IF(N570="nulová",J570,0)</f>
        <v>0</v>
      </c>
      <c r="BJ570" s="18" t="s">
        <v>92</v>
      </c>
      <c r="BK570" s="241">
        <f>ROUND(I570*H570,2)</f>
        <v>0</v>
      </c>
      <c r="BL570" s="18" t="s">
        <v>199</v>
      </c>
      <c r="BM570" s="240" t="s">
        <v>868</v>
      </c>
    </row>
    <row r="571" s="2" customFormat="1" ht="16.5" customHeight="1">
      <c r="A571" s="40"/>
      <c r="B571" s="41"/>
      <c r="C571" s="286" t="s">
        <v>869</v>
      </c>
      <c r="D571" s="286" t="s">
        <v>509</v>
      </c>
      <c r="E571" s="287" t="s">
        <v>870</v>
      </c>
      <c r="F571" s="288" t="s">
        <v>871</v>
      </c>
      <c r="G571" s="289" t="s">
        <v>256</v>
      </c>
      <c r="H571" s="290">
        <v>1</v>
      </c>
      <c r="I571" s="291"/>
      <c r="J571" s="292">
        <f>ROUND(I571*H571,2)</f>
        <v>0</v>
      </c>
      <c r="K571" s="288" t="s">
        <v>1</v>
      </c>
      <c r="L571" s="293"/>
      <c r="M571" s="294" t="s">
        <v>1</v>
      </c>
      <c r="N571" s="295" t="s">
        <v>50</v>
      </c>
      <c r="O571" s="93"/>
      <c r="P571" s="238">
        <f>O571*H571</f>
        <v>0</v>
      </c>
      <c r="Q571" s="238">
        <v>0</v>
      </c>
      <c r="R571" s="238">
        <f>Q571*H571</f>
        <v>0</v>
      </c>
      <c r="S571" s="238">
        <v>0</v>
      </c>
      <c r="T571" s="239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40" t="s">
        <v>266</v>
      </c>
      <c r="AT571" s="240" t="s">
        <v>509</v>
      </c>
      <c r="AU571" s="240" t="s">
        <v>94</v>
      </c>
      <c r="AY571" s="18" t="s">
        <v>193</v>
      </c>
      <c r="BE571" s="241">
        <f>IF(N571="základní",J571,0)</f>
        <v>0</v>
      </c>
      <c r="BF571" s="241">
        <f>IF(N571="snížená",J571,0)</f>
        <v>0</v>
      </c>
      <c r="BG571" s="241">
        <f>IF(N571="zákl. přenesená",J571,0)</f>
        <v>0</v>
      </c>
      <c r="BH571" s="241">
        <f>IF(N571="sníž. přenesená",J571,0)</f>
        <v>0</v>
      </c>
      <c r="BI571" s="241">
        <f>IF(N571="nulová",J571,0)</f>
        <v>0</v>
      </c>
      <c r="BJ571" s="18" t="s">
        <v>92</v>
      </c>
      <c r="BK571" s="241">
        <f>ROUND(I571*H571,2)</f>
        <v>0</v>
      </c>
      <c r="BL571" s="18" t="s">
        <v>199</v>
      </c>
      <c r="BM571" s="240" t="s">
        <v>872</v>
      </c>
    </row>
    <row r="572" s="2" customFormat="1" ht="16.5" customHeight="1">
      <c r="A572" s="40"/>
      <c r="B572" s="41"/>
      <c r="C572" s="286" t="s">
        <v>873</v>
      </c>
      <c r="D572" s="286" t="s">
        <v>509</v>
      </c>
      <c r="E572" s="287" t="s">
        <v>874</v>
      </c>
      <c r="F572" s="288" t="s">
        <v>875</v>
      </c>
      <c r="G572" s="289" t="s">
        <v>256</v>
      </c>
      <c r="H572" s="290">
        <v>1</v>
      </c>
      <c r="I572" s="291"/>
      <c r="J572" s="292">
        <f>ROUND(I572*H572,2)</f>
        <v>0</v>
      </c>
      <c r="K572" s="288" t="s">
        <v>1</v>
      </c>
      <c r="L572" s="293"/>
      <c r="M572" s="294" t="s">
        <v>1</v>
      </c>
      <c r="N572" s="295" t="s">
        <v>50</v>
      </c>
      <c r="O572" s="93"/>
      <c r="P572" s="238">
        <f>O572*H572</f>
        <v>0</v>
      </c>
      <c r="Q572" s="238">
        <v>0</v>
      </c>
      <c r="R572" s="238">
        <f>Q572*H572</f>
        <v>0</v>
      </c>
      <c r="S572" s="238">
        <v>0</v>
      </c>
      <c r="T572" s="239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40" t="s">
        <v>266</v>
      </c>
      <c r="AT572" s="240" t="s">
        <v>509</v>
      </c>
      <c r="AU572" s="240" t="s">
        <v>94</v>
      </c>
      <c r="AY572" s="18" t="s">
        <v>193</v>
      </c>
      <c r="BE572" s="241">
        <f>IF(N572="základní",J572,0)</f>
        <v>0</v>
      </c>
      <c r="BF572" s="241">
        <f>IF(N572="snížená",J572,0)</f>
        <v>0</v>
      </c>
      <c r="BG572" s="241">
        <f>IF(N572="zákl. přenesená",J572,0)</f>
        <v>0</v>
      </c>
      <c r="BH572" s="241">
        <f>IF(N572="sníž. přenesená",J572,0)</f>
        <v>0</v>
      </c>
      <c r="BI572" s="241">
        <f>IF(N572="nulová",J572,0)</f>
        <v>0</v>
      </c>
      <c r="BJ572" s="18" t="s">
        <v>92</v>
      </c>
      <c r="BK572" s="241">
        <f>ROUND(I572*H572,2)</f>
        <v>0</v>
      </c>
      <c r="BL572" s="18" t="s">
        <v>199</v>
      </c>
      <c r="BM572" s="240" t="s">
        <v>876</v>
      </c>
    </row>
    <row r="573" s="2" customFormat="1" ht="16.5" customHeight="1">
      <c r="A573" s="40"/>
      <c r="B573" s="41"/>
      <c r="C573" s="286" t="s">
        <v>877</v>
      </c>
      <c r="D573" s="286" t="s">
        <v>509</v>
      </c>
      <c r="E573" s="287" t="s">
        <v>878</v>
      </c>
      <c r="F573" s="288" t="s">
        <v>879</v>
      </c>
      <c r="G573" s="289" t="s">
        <v>256</v>
      </c>
      <c r="H573" s="290">
        <v>1</v>
      </c>
      <c r="I573" s="291"/>
      <c r="J573" s="292">
        <f>ROUND(I573*H573,2)</f>
        <v>0</v>
      </c>
      <c r="K573" s="288" t="s">
        <v>1</v>
      </c>
      <c r="L573" s="293"/>
      <c r="M573" s="294" t="s">
        <v>1</v>
      </c>
      <c r="N573" s="295" t="s">
        <v>50</v>
      </c>
      <c r="O573" s="93"/>
      <c r="P573" s="238">
        <f>O573*H573</f>
        <v>0</v>
      </c>
      <c r="Q573" s="238">
        <v>0</v>
      </c>
      <c r="R573" s="238">
        <f>Q573*H573</f>
        <v>0</v>
      </c>
      <c r="S573" s="238">
        <v>0</v>
      </c>
      <c r="T573" s="239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40" t="s">
        <v>266</v>
      </c>
      <c r="AT573" s="240" t="s">
        <v>509</v>
      </c>
      <c r="AU573" s="240" t="s">
        <v>94</v>
      </c>
      <c r="AY573" s="18" t="s">
        <v>193</v>
      </c>
      <c r="BE573" s="241">
        <f>IF(N573="základní",J573,0)</f>
        <v>0</v>
      </c>
      <c r="BF573" s="241">
        <f>IF(N573="snížená",J573,0)</f>
        <v>0</v>
      </c>
      <c r="BG573" s="241">
        <f>IF(N573="zákl. přenesená",J573,0)</f>
        <v>0</v>
      </c>
      <c r="BH573" s="241">
        <f>IF(N573="sníž. přenesená",J573,0)</f>
        <v>0</v>
      </c>
      <c r="BI573" s="241">
        <f>IF(N573="nulová",J573,0)</f>
        <v>0</v>
      </c>
      <c r="BJ573" s="18" t="s">
        <v>92</v>
      </c>
      <c r="BK573" s="241">
        <f>ROUND(I573*H573,2)</f>
        <v>0</v>
      </c>
      <c r="BL573" s="18" t="s">
        <v>199</v>
      </c>
      <c r="BM573" s="240" t="s">
        <v>880</v>
      </c>
    </row>
    <row r="574" s="2" customFormat="1" ht="16.5" customHeight="1">
      <c r="A574" s="40"/>
      <c r="B574" s="41"/>
      <c r="C574" s="286" t="s">
        <v>881</v>
      </c>
      <c r="D574" s="286" t="s">
        <v>509</v>
      </c>
      <c r="E574" s="287" t="s">
        <v>882</v>
      </c>
      <c r="F574" s="288" t="s">
        <v>883</v>
      </c>
      <c r="G574" s="289" t="s">
        <v>256</v>
      </c>
      <c r="H574" s="290">
        <v>1</v>
      </c>
      <c r="I574" s="291"/>
      <c r="J574" s="292">
        <f>ROUND(I574*H574,2)</f>
        <v>0</v>
      </c>
      <c r="K574" s="288" t="s">
        <v>1</v>
      </c>
      <c r="L574" s="293"/>
      <c r="M574" s="294" t="s">
        <v>1</v>
      </c>
      <c r="N574" s="295" t="s">
        <v>50</v>
      </c>
      <c r="O574" s="93"/>
      <c r="P574" s="238">
        <f>O574*H574</f>
        <v>0</v>
      </c>
      <c r="Q574" s="238">
        <v>0</v>
      </c>
      <c r="R574" s="238">
        <f>Q574*H574</f>
        <v>0</v>
      </c>
      <c r="S574" s="238">
        <v>0</v>
      </c>
      <c r="T574" s="239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40" t="s">
        <v>266</v>
      </c>
      <c r="AT574" s="240" t="s">
        <v>509</v>
      </c>
      <c r="AU574" s="240" t="s">
        <v>94</v>
      </c>
      <c r="AY574" s="18" t="s">
        <v>193</v>
      </c>
      <c r="BE574" s="241">
        <f>IF(N574="základní",J574,0)</f>
        <v>0</v>
      </c>
      <c r="BF574" s="241">
        <f>IF(N574="snížená",J574,0)</f>
        <v>0</v>
      </c>
      <c r="BG574" s="241">
        <f>IF(N574="zákl. přenesená",J574,0)</f>
        <v>0</v>
      </c>
      <c r="BH574" s="241">
        <f>IF(N574="sníž. přenesená",J574,0)</f>
        <v>0</v>
      </c>
      <c r="BI574" s="241">
        <f>IF(N574="nulová",J574,0)</f>
        <v>0</v>
      </c>
      <c r="BJ574" s="18" t="s">
        <v>92</v>
      </c>
      <c r="BK574" s="241">
        <f>ROUND(I574*H574,2)</f>
        <v>0</v>
      </c>
      <c r="BL574" s="18" t="s">
        <v>199</v>
      </c>
      <c r="BM574" s="240" t="s">
        <v>884</v>
      </c>
    </row>
    <row r="575" s="2" customFormat="1" ht="16.5" customHeight="1">
      <c r="A575" s="40"/>
      <c r="B575" s="41"/>
      <c r="C575" s="286" t="s">
        <v>885</v>
      </c>
      <c r="D575" s="286" t="s">
        <v>509</v>
      </c>
      <c r="E575" s="287" t="s">
        <v>886</v>
      </c>
      <c r="F575" s="288" t="s">
        <v>887</v>
      </c>
      <c r="G575" s="289" t="s">
        <v>256</v>
      </c>
      <c r="H575" s="290">
        <v>1</v>
      </c>
      <c r="I575" s="291"/>
      <c r="J575" s="292">
        <f>ROUND(I575*H575,2)</f>
        <v>0</v>
      </c>
      <c r="K575" s="288" t="s">
        <v>1</v>
      </c>
      <c r="L575" s="293"/>
      <c r="M575" s="294" t="s">
        <v>1</v>
      </c>
      <c r="N575" s="295" t="s">
        <v>50</v>
      </c>
      <c r="O575" s="93"/>
      <c r="P575" s="238">
        <f>O575*H575</f>
        <v>0</v>
      </c>
      <c r="Q575" s="238">
        <v>0</v>
      </c>
      <c r="R575" s="238">
        <f>Q575*H575</f>
        <v>0</v>
      </c>
      <c r="S575" s="238">
        <v>0</v>
      </c>
      <c r="T575" s="239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40" t="s">
        <v>266</v>
      </c>
      <c r="AT575" s="240" t="s">
        <v>509</v>
      </c>
      <c r="AU575" s="240" t="s">
        <v>94</v>
      </c>
      <c r="AY575" s="18" t="s">
        <v>193</v>
      </c>
      <c r="BE575" s="241">
        <f>IF(N575="základní",J575,0)</f>
        <v>0</v>
      </c>
      <c r="BF575" s="241">
        <f>IF(N575="snížená",J575,0)</f>
        <v>0</v>
      </c>
      <c r="BG575" s="241">
        <f>IF(N575="zákl. přenesená",J575,0)</f>
        <v>0</v>
      </c>
      <c r="BH575" s="241">
        <f>IF(N575="sníž. přenesená",J575,0)</f>
        <v>0</v>
      </c>
      <c r="BI575" s="241">
        <f>IF(N575="nulová",J575,0)</f>
        <v>0</v>
      </c>
      <c r="BJ575" s="18" t="s">
        <v>92</v>
      </c>
      <c r="BK575" s="241">
        <f>ROUND(I575*H575,2)</f>
        <v>0</v>
      </c>
      <c r="BL575" s="18" t="s">
        <v>199</v>
      </c>
      <c r="BM575" s="240" t="s">
        <v>888</v>
      </c>
    </row>
    <row r="576" s="2" customFormat="1" ht="24.15" customHeight="1">
      <c r="A576" s="40"/>
      <c r="B576" s="41"/>
      <c r="C576" s="229" t="s">
        <v>889</v>
      </c>
      <c r="D576" s="229" t="s">
        <v>196</v>
      </c>
      <c r="E576" s="230" t="s">
        <v>890</v>
      </c>
      <c r="F576" s="231" t="s">
        <v>891</v>
      </c>
      <c r="G576" s="232" t="s">
        <v>256</v>
      </c>
      <c r="H576" s="233">
        <v>52</v>
      </c>
      <c r="I576" s="234"/>
      <c r="J576" s="235">
        <f>ROUND(I576*H576,2)</f>
        <v>0</v>
      </c>
      <c r="K576" s="231" t="s">
        <v>1</v>
      </c>
      <c r="L576" s="46"/>
      <c r="M576" s="236" t="s">
        <v>1</v>
      </c>
      <c r="N576" s="237" t="s">
        <v>50</v>
      </c>
      <c r="O576" s="93"/>
      <c r="P576" s="238">
        <f>O576*H576</f>
        <v>0</v>
      </c>
      <c r="Q576" s="238">
        <v>1.1E-05</v>
      </c>
      <c r="R576" s="238">
        <f>Q576*H576</f>
        <v>0.00057200000000000003</v>
      </c>
      <c r="S576" s="238">
        <v>0</v>
      </c>
      <c r="T576" s="239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40" t="s">
        <v>199</v>
      </c>
      <c r="AT576" s="240" t="s">
        <v>196</v>
      </c>
      <c r="AU576" s="240" t="s">
        <v>94</v>
      </c>
      <c r="AY576" s="18" t="s">
        <v>193</v>
      </c>
      <c r="BE576" s="241">
        <f>IF(N576="základní",J576,0)</f>
        <v>0</v>
      </c>
      <c r="BF576" s="241">
        <f>IF(N576="snížená",J576,0)</f>
        <v>0</v>
      </c>
      <c r="BG576" s="241">
        <f>IF(N576="zákl. přenesená",J576,0)</f>
        <v>0</v>
      </c>
      <c r="BH576" s="241">
        <f>IF(N576="sníž. přenesená",J576,0)</f>
        <v>0</v>
      </c>
      <c r="BI576" s="241">
        <f>IF(N576="nulová",J576,0)</f>
        <v>0</v>
      </c>
      <c r="BJ576" s="18" t="s">
        <v>92</v>
      </c>
      <c r="BK576" s="241">
        <f>ROUND(I576*H576,2)</f>
        <v>0</v>
      </c>
      <c r="BL576" s="18" t="s">
        <v>199</v>
      </c>
      <c r="BM576" s="240" t="s">
        <v>892</v>
      </c>
    </row>
    <row r="577" s="2" customFormat="1" ht="21.75" customHeight="1">
      <c r="A577" s="40"/>
      <c r="B577" s="41"/>
      <c r="C577" s="229" t="s">
        <v>893</v>
      </c>
      <c r="D577" s="229" t="s">
        <v>196</v>
      </c>
      <c r="E577" s="230" t="s">
        <v>894</v>
      </c>
      <c r="F577" s="231" t="s">
        <v>895</v>
      </c>
      <c r="G577" s="232" t="s">
        <v>221</v>
      </c>
      <c r="H577" s="233">
        <v>1</v>
      </c>
      <c r="I577" s="234"/>
      <c r="J577" s="235">
        <f>ROUND(I577*H577,2)</f>
        <v>0</v>
      </c>
      <c r="K577" s="231" t="s">
        <v>222</v>
      </c>
      <c r="L577" s="46"/>
      <c r="M577" s="236" t="s">
        <v>1</v>
      </c>
      <c r="N577" s="237" t="s">
        <v>50</v>
      </c>
      <c r="O577" s="93"/>
      <c r="P577" s="238">
        <f>O577*H577</f>
        <v>0</v>
      </c>
      <c r="Q577" s="238">
        <v>0.0027946400000000001</v>
      </c>
      <c r="R577" s="238">
        <f>Q577*H577</f>
        <v>0.0027946400000000001</v>
      </c>
      <c r="S577" s="238">
        <v>0</v>
      </c>
      <c r="T577" s="239">
        <f>S577*H577</f>
        <v>0</v>
      </c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R577" s="240" t="s">
        <v>199</v>
      </c>
      <c r="AT577" s="240" t="s">
        <v>196</v>
      </c>
      <c r="AU577" s="240" t="s">
        <v>94</v>
      </c>
      <c r="AY577" s="18" t="s">
        <v>193</v>
      </c>
      <c r="BE577" s="241">
        <f>IF(N577="základní",J577,0)</f>
        <v>0</v>
      </c>
      <c r="BF577" s="241">
        <f>IF(N577="snížená",J577,0)</f>
        <v>0</v>
      </c>
      <c r="BG577" s="241">
        <f>IF(N577="zákl. přenesená",J577,0)</f>
        <v>0</v>
      </c>
      <c r="BH577" s="241">
        <f>IF(N577="sníž. přenesená",J577,0)</f>
        <v>0</v>
      </c>
      <c r="BI577" s="241">
        <f>IF(N577="nulová",J577,0)</f>
        <v>0</v>
      </c>
      <c r="BJ577" s="18" t="s">
        <v>92</v>
      </c>
      <c r="BK577" s="241">
        <f>ROUND(I577*H577,2)</f>
        <v>0</v>
      </c>
      <c r="BL577" s="18" t="s">
        <v>199</v>
      </c>
      <c r="BM577" s="240" t="s">
        <v>896</v>
      </c>
    </row>
    <row r="578" s="13" customFormat="1">
      <c r="A578" s="13"/>
      <c r="B578" s="242"/>
      <c r="C578" s="243"/>
      <c r="D578" s="244" t="s">
        <v>201</v>
      </c>
      <c r="E578" s="245" t="s">
        <v>1</v>
      </c>
      <c r="F578" s="246" t="s">
        <v>887</v>
      </c>
      <c r="G578" s="243"/>
      <c r="H578" s="245" t="s">
        <v>1</v>
      </c>
      <c r="I578" s="247"/>
      <c r="J578" s="243"/>
      <c r="K578" s="243"/>
      <c r="L578" s="248"/>
      <c r="M578" s="249"/>
      <c r="N578" s="250"/>
      <c r="O578" s="250"/>
      <c r="P578" s="250"/>
      <c r="Q578" s="250"/>
      <c r="R578" s="250"/>
      <c r="S578" s="250"/>
      <c r="T578" s="251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52" t="s">
        <v>201</v>
      </c>
      <c r="AU578" s="252" t="s">
        <v>94</v>
      </c>
      <c r="AV578" s="13" t="s">
        <v>92</v>
      </c>
      <c r="AW578" s="13" t="s">
        <v>40</v>
      </c>
      <c r="AX578" s="13" t="s">
        <v>85</v>
      </c>
      <c r="AY578" s="252" t="s">
        <v>193</v>
      </c>
    </row>
    <row r="579" s="14" customFormat="1">
      <c r="A579" s="14"/>
      <c r="B579" s="253"/>
      <c r="C579" s="254"/>
      <c r="D579" s="244" t="s">
        <v>201</v>
      </c>
      <c r="E579" s="255" t="s">
        <v>1</v>
      </c>
      <c r="F579" s="256" t="s">
        <v>92</v>
      </c>
      <c r="G579" s="254"/>
      <c r="H579" s="257">
        <v>1</v>
      </c>
      <c r="I579" s="258"/>
      <c r="J579" s="254"/>
      <c r="K579" s="254"/>
      <c r="L579" s="259"/>
      <c r="M579" s="260"/>
      <c r="N579" s="261"/>
      <c r="O579" s="261"/>
      <c r="P579" s="261"/>
      <c r="Q579" s="261"/>
      <c r="R579" s="261"/>
      <c r="S579" s="261"/>
      <c r="T579" s="262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63" t="s">
        <v>201</v>
      </c>
      <c r="AU579" s="263" t="s">
        <v>94</v>
      </c>
      <c r="AV579" s="14" t="s">
        <v>94</v>
      </c>
      <c r="AW579" s="14" t="s">
        <v>40</v>
      </c>
      <c r="AX579" s="14" t="s">
        <v>92</v>
      </c>
      <c r="AY579" s="263" t="s">
        <v>193</v>
      </c>
    </row>
    <row r="580" s="2" customFormat="1" ht="24.15" customHeight="1">
      <c r="A580" s="40"/>
      <c r="B580" s="41"/>
      <c r="C580" s="229" t="s">
        <v>897</v>
      </c>
      <c r="D580" s="229" t="s">
        <v>196</v>
      </c>
      <c r="E580" s="230" t="s">
        <v>898</v>
      </c>
      <c r="F580" s="231" t="s">
        <v>899</v>
      </c>
      <c r="G580" s="232" t="s">
        <v>221</v>
      </c>
      <c r="H580" s="233">
        <v>1</v>
      </c>
      <c r="I580" s="234"/>
      <c r="J580" s="235">
        <f>ROUND(I580*H580,2)</f>
        <v>0</v>
      </c>
      <c r="K580" s="231" t="s">
        <v>222</v>
      </c>
      <c r="L580" s="46"/>
      <c r="M580" s="236" t="s">
        <v>1</v>
      </c>
      <c r="N580" s="237" t="s">
        <v>50</v>
      </c>
      <c r="O580" s="93"/>
      <c r="P580" s="238">
        <f>O580*H580</f>
        <v>0</v>
      </c>
      <c r="Q580" s="238">
        <v>0</v>
      </c>
      <c r="R580" s="238">
        <f>Q580*H580</f>
        <v>0</v>
      </c>
      <c r="S580" s="238">
        <v>0</v>
      </c>
      <c r="T580" s="239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40" t="s">
        <v>199</v>
      </c>
      <c r="AT580" s="240" t="s">
        <v>196</v>
      </c>
      <c r="AU580" s="240" t="s">
        <v>94</v>
      </c>
      <c r="AY580" s="18" t="s">
        <v>193</v>
      </c>
      <c r="BE580" s="241">
        <f>IF(N580="základní",J580,0)</f>
        <v>0</v>
      </c>
      <c r="BF580" s="241">
        <f>IF(N580="snížená",J580,0)</f>
        <v>0</v>
      </c>
      <c r="BG580" s="241">
        <f>IF(N580="zákl. přenesená",J580,0)</f>
        <v>0</v>
      </c>
      <c r="BH580" s="241">
        <f>IF(N580="sníž. přenesená",J580,0)</f>
        <v>0</v>
      </c>
      <c r="BI580" s="241">
        <f>IF(N580="nulová",J580,0)</f>
        <v>0</v>
      </c>
      <c r="BJ580" s="18" t="s">
        <v>92</v>
      </c>
      <c r="BK580" s="241">
        <f>ROUND(I580*H580,2)</f>
        <v>0</v>
      </c>
      <c r="BL580" s="18" t="s">
        <v>199</v>
      </c>
      <c r="BM580" s="240" t="s">
        <v>900</v>
      </c>
    </row>
    <row r="581" s="2" customFormat="1" ht="16.5" customHeight="1">
      <c r="A581" s="40"/>
      <c r="B581" s="41"/>
      <c r="C581" s="286" t="s">
        <v>901</v>
      </c>
      <c r="D581" s="286" t="s">
        <v>509</v>
      </c>
      <c r="E581" s="287" t="s">
        <v>902</v>
      </c>
      <c r="F581" s="288" t="s">
        <v>903</v>
      </c>
      <c r="G581" s="289" t="s">
        <v>256</v>
      </c>
      <c r="H581" s="290">
        <v>1</v>
      </c>
      <c r="I581" s="291"/>
      <c r="J581" s="292">
        <f>ROUND(I581*H581,2)</f>
        <v>0</v>
      </c>
      <c r="K581" s="288" t="s">
        <v>1</v>
      </c>
      <c r="L581" s="293"/>
      <c r="M581" s="294" t="s">
        <v>1</v>
      </c>
      <c r="N581" s="295" t="s">
        <v>50</v>
      </c>
      <c r="O581" s="93"/>
      <c r="P581" s="238">
        <f>O581*H581</f>
        <v>0</v>
      </c>
      <c r="Q581" s="238">
        <v>0.0030999999999999999</v>
      </c>
      <c r="R581" s="238">
        <f>Q581*H581</f>
        <v>0.0030999999999999999</v>
      </c>
      <c r="S581" s="238">
        <v>0</v>
      </c>
      <c r="T581" s="239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40" t="s">
        <v>266</v>
      </c>
      <c r="AT581" s="240" t="s">
        <v>509</v>
      </c>
      <c r="AU581" s="240" t="s">
        <v>94</v>
      </c>
      <c r="AY581" s="18" t="s">
        <v>193</v>
      </c>
      <c r="BE581" s="241">
        <f>IF(N581="základní",J581,0)</f>
        <v>0</v>
      </c>
      <c r="BF581" s="241">
        <f>IF(N581="snížená",J581,0)</f>
        <v>0</v>
      </c>
      <c r="BG581" s="241">
        <f>IF(N581="zákl. přenesená",J581,0)</f>
        <v>0</v>
      </c>
      <c r="BH581" s="241">
        <f>IF(N581="sníž. přenesená",J581,0)</f>
        <v>0</v>
      </c>
      <c r="BI581" s="241">
        <f>IF(N581="nulová",J581,0)</f>
        <v>0</v>
      </c>
      <c r="BJ581" s="18" t="s">
        <v>92</v>
      </c>
      <c r="BK581" s="241">
        <f>ROUND(I581*H581,2)</f>
        <v>0</v>
      </c>
      <c r="BL581" s="18" t="s">
        <v>199</v>
      </c>
      <c r="BM581" s="240" t="s">
        <v>904</v>
      </c>
    </row>
    <row r="582" s="2" customFormat="1" ht="16.5" customHeight="1">
      <c r="A582" s="40"/>
      <c r="B582" s="41"/>
      <c r="C582" s="229" t="s">
        <v>905</v>
      </c>
      <c r="D582" s="229" t="s">
        <v>196</v>
      </c>
      <c r="E582" s="230" t="s">
        <v>906</v>
      </c>
      <c r="F582" s="231" t="s">
        <v>907</v>
      </c>
      <c r="G582" s="232" t="s">
        <v>221</v>
      </c>
      <c r="H582" s="233">
        <v>1</v>
      </c>
      <c r="I582" s="234"/>
      <c r="J582" s="235">
        <f>ROUND(I582*H582,2)</f>
        <v>0</v>
      </c>
      <c r="K582" s="231" t="s">
        <v>222</v>
      </c>
      <c r="L582" s="46"/>
      <c r="M582" s="236" t="s">
        <v>1</v>
      </c>
      <c r="N582" s="237" t="s">
        <v>50</v>
      </c>
      <c r="O582" s="93"/>
      <c r="P582" s="238">
        <f>O582*H582</f>
        <v>0</v>
      </c>
      <c r="Q582" s="238">
        <v>0</v>
      </c>
      <c r="R582" s="238">
        <f>Q582*H582</f>
        <v>0</v>
      </c>
      <c r="S582" s="238">
        <v>0</v>
      </c>
      <c r="T582" s="239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40" t="s">
        <v>580</v>
      </c>
      <c r="AT582" s="240" t="s">
        <v>196</v>
      </c>
      <c r="AU582" s="240" t="s">
        <v>94</v>
      </c>
      <c r="AY582" s="18" t="s">
        <v>193</v>
      </c>
      <c r="BE582" s="241">
        <f>IF(N582="základní",J582,0)</f>
        <v>0</v>
      </c>
      <c r="BF582" s="241">
        <f>IF(N582="snížená",J582,0)</f>
        <v>0</v>
      </c>
      <c r="BG582" s="241">
        <f>IF(N582="zákl. přenesená",J582,0)</f>
        <v>0</v>
      </c>
      <c r="BH582" s="241">
        <f>IF(N582="sníž. přenesená",J582,0)</f>
        <v>0</v>
      </c>
      <c r="BI582" s="241">
        <f>IF(N582="nulová",J582,0)</f>
        <v>0</v>
      </c>
      <c r="BJ582" s="18" t="s">
        <v>92</v>
      </c>
      <c r="BK582" s="241">
        <f>ROUND(I582*H582,2)</f>
        <v>0</v>
      </c>
      <c r="BL582" s="18" t="s">
        <v>580</v>
      </c>
      <c r="BM582" s="240" t="s">
        <v>908</v>
      </c>
    </row>
    <row r="583" s="2" customFormat="1" ht="16.5" customHeight="1">
      <c r="A583" s="40"/>
      <c r="B583" s="41"/>
      <c r="C583" s="229" t="s">
        <v>909</v>
      </c>
      <c r="D583" s="229" t="s">
        <v>196</v>
      </c>
      <c r="E583" s="230" t="s">
        <v>910</v>
      </c>
      <c r="F583" s="231" t="s">
        <v>911</v>
      </c>
      <c r="G583" s="232" t="s">
        <v>207</v>
      </c>
      <c r="H583" s="233">
        <v>25</v>
      </c>
      <c r="I583" s="234"/>
      <c r="J583" s="235">
        <f>ROUND(I583*H583,2)</f>
        <v>0</v>
      </c>
      <c r="K583" s="231" t="s">
        <v>1</v>
      </c>
      <c r="L583" s="46"/>
      <c r="M583" s="236" t="s">
        <v>1</v>
      </c>
      <c r="N583" s="237" t="s">
        <v>50</v>
      </c>
      <c r="O583" s="93"/>
      <c r="P583" s="238">
        <f>O583*H583</f>
        <v>0</v>
      </c>
      <c r="Q583" s="238">
        <v>0</v>
      </c>
      <c r="R583" s="238">
        <f>Q583*H583</f>
        <v>0</v>
      </c>
      <c r="S583" s="238">
        <v>0</v>
      </c>
      <c r="T583" s="239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40" t="s">
        <v>580</v>
      </c>
      <c r="AT583" s="240" t="s">
        <v>196</v>
      </c>
      <c r="AU583" s="240" t="s">
        <v>94</v>
      </c>
      <c r="AY583" s="18" t="s">
        <v>193</v>
      </c>
      <c r="BE583" s="241">
        <f>IF(N583="základní",J583,0)</f>
        <v>0</v>
      </c>
      <c r="BF583" s="241">
        <f>IF(N583="snížená",J583,0)</f>
        <v>0</v>
      </c>
      <c r="BG583" s="241">
        <f>IF(N583="zákl. přenesená",J583,0)</f>
        <v>0</v>
      </c>
      <c r="BH583" s="241">
        <f>IF(N583="sníž. přenesená",J583,0)</f>
        <v>0</v>
      </c>
      <c r="BI583" s="241">
        <f>IF(N583="nulová",J583,0)</f>
        <v>0</v>
      </c>
      <c r="BJ583" s="18" t="s">
        <v>92</v>
      </c>
      <c r="BK583" s="241">
        <f>ROUND(I583*H583,2)</f>
        <v>0</v>
      </c>
      <c r="BL583" s="18" t="s">
        <v>580</v>
      </c>
      <c r="BM583" s="240" t="s">
        <v>912</v>
      </c>
    </row>
    <row r="584" s="13" customFormat="1">
      <c r="A584" s="13"/>
      <c r="B584" s="242"/>
      <c r="C584" s="243"/>
      <c r="D584" s="244" t="s">
        <v>201</v>
      </c>
      <c r="E584" s="245" t="s">
        <v>1</v>
      </c>
      <c r="F584" s="246" t="s">
        <v>913</v>
      </c>
      <c r="G584" s="243"/>
      <c r="H584" s="245" t="s">
        <v>1</v>
      </c>
      <c r="I584" s="247"/>
      <c r="J584" s="243"/>
      <c r="K584" s="243"/>
      <c r="L584" s="248"/>
      <c r="M584" s="249"/>
      <c r="N584" s="250"/>
      <c r="O584" s="250"/>
      <c r="P584" s="250"/>
      <c r="Q584" s="250"/>
      <c r="R584" s="250"/>
      <c r="S584" s="250"/>
      <c r="T584" s="25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2" t="s">
        <v>201</v>
      </c>
      <c r="AU584" s="252" t="s">
        <v>94</v>
      </c>
      <c r="AV584" s="13" t="s">
        <v>92</v>
      </c>
      <c r="AW584" s="13" t="s">
        <v>40</v>
      </c>
      <c r="AX584" s="13" t="s">
        <v>85</v>
      </c>
      <c r="AY584" s="252" t="s">
        <v>193</v>
      </c>
    </row>
    <row r="585" s="13" customFormat="1">
      <c r="A585" s="13"/>
      <c r="B585" s="242"/>
      <c r="C585" s="243"/>
      <c r="D585" s="244" t="s">
        <v>201</v>
      </c>
      <c r="E585" s="245" t="s">
        <v>1</v>
      </c>
      <c r="F585" s="246" t="s">
        <v>914</v>
      </c>
      <c r="G585" s="243"/>
      <c r="H585" s="245" t="s">
        <v>1</v>
      </c>
      <c r="I585" s="247"/>
      <c r="J585" s="243"/>
      <c r="K585" s="243"/>
      <c r="L585" s="248"/>
      <c r="M585" s="249"/>
      <c r="N585" s="250"/>
      <c r="O585" s="250"/>
      <c r="P585" s="250"/>
      <c r="Q585" s="250"/>
      <c r="R585" s="250"/>
      <c r="S585" s="250"/>
      <c r="T585" s="251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52" t="s">
        <v>201</v>
      </c>
      <c r="AU585" s="252" t="s">
        <v>94</v>
      </c>
      <c r="AV585" s="13" t="s">
        <v>92</v>
      </c>
      <c r="AW585" s="13" t="s">
        <v>40</v>
      </c>
      <c r="AX585" s="13" t="s">
        <v>85</v>
      </c>
      <c r="AY585" s="252" t="s">
        <v>193</v>
      </c>
    </row>
    <row r="586" s="14" customFormat="1">
      <c r="A586" s="14"/>
      <c r="B586" s="253"/>
      <c r="C586" s="254"/>
      <c r="D586" s="244" t="s">
        <v>201</v>
      </c>
      <c r="E586" s="255" t="s">
        <v>1</v>
      </c>
      <c r="F586" s="256" t="s">
        <v>387</v>
      </c>
      <c r="G586" s="254"/>
      <c r="H586" s="257">
        <v>25</v>
      </c>
      <c r="I586" s="258"/>
      <c r="J586" s="254"/>
      <c r="K586" s="254"/>
      <c r="L586" s="259"/>
      <c r="M586" s="260"/>
      <c r="N586" s="261"/>
      <c r="O586" s="261"/>
      <c r="P586" s="261"/>
      <c r="Q586" s="261"/>
      <c r="R586" s="261"/>
      <c r="S586" s="261"/>
      <c r="T586" s="262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63" t="s">
        <v>201</v>
      </c>
      <c r="AU586" s="263" t="s">
        <v>94</v>
      </c>
      <c r="AV586" s="14" t="s">
        <v>94</v>
      </c>
      <c r="AW586" s="14" t="s">
        <v>40</v>
      </c>
      <c r="AX586" s="14" t="s">
        <v>92</v>
      </c>
      <c r="AY586" s="263" t="s">
        <v>193</v>
      </c>
    </row>
    <row r="587" s="2" customFormat="1" ht="16.5" customHeight="1">
      <c r="A587" s="40"/>
      <c r="B587" s="41"/>
      <c r="C587" s="229" t="s">
        <v>915</v>
      </c>
      <c r="D587" s="229" t="s">
        <v>196</v>
      </c>
      <c r="E587" s="230" t="s">
        <v>916</v>
      </c>
      <c r="F587" s="231" t="s">
        <v>917</v>
      </c>
      <c r="G587" s="232" t="s">
        <v>207</v>
      </c>
      <c r="H587" s="233">
        <v>10</v>
      </c>
      <c r="I587" s="234"/>
      <c r="J587" s="235">
        <f>ROUND(I587*H587,2)</f>
        <v>0</v>
      </c>
      <c r="K587" s="231" t="s">
        <v>1</v>
      </c>
      <c r="L587" s="46"/>
      <c r="M587" s="236" t="s">
        <v>1</v>
      </c>
      <c r="N587" s="237" t="s">
        <v>50</v>
      </c>
      <c r="O587" s="93"/>
      <c r="P587" s="238">
        <f>O587*H587</f>
        <v>0</v>
      </c>
      <c r="Q587" s="238">
        <v>0</v>
      </c>
      <c r="R587" s="238">
        <f>Q587*H587</f>
        <v>0</v>
      </c>
      <c r="S587" s="238">
        <v>0</v>
      </c>
      <c r="T587" s="239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40" t="s">
        <v>580</v>
      </c>
      <c r="AT587" s="240" t="s">
        <v>196</v>
      </c>
      <c r="AU587" s="240" t="s">
        <v>94</v>
      </c>
      <c r="AY587" s="18" t="s">
        <v>193</v>
      </c>
      <c r="BE587" s="241">
        <f>IF(N587="základní",J587,0)</f>
        <v>0</v>
      </c>
      <c r="BF587" s="241">
        <f>IF(N587="snížená",J587,0)</f>
        <v>0</v>
      </c>
      <c r="BG587" s="241">
        <f>IF(N587="zákl. přenesená",J587,0)</f>
        <v>0</v>
      </c>
      <c r="BH587" s="241">
        <f>IF(N587="sníž. přenesená",J587,0)</f>
        <v>0</v>
      </c>
      <c r="BI587" s="241">
        <f>IF(N587="nulová",J587,0)</f>
        <v>0</v>
      </c>
      <c r="BJ587" s="18" t="s">
        <v>92</v>
      </c>
      <c r="BK587" s="241">
        <f>ROUND(I587*H587,2)</f>
        <v>0</v>
      </c>
      <c r="BL587" s="18" t="s">
        <v>580</v>
      </c>
      <c r="BM587" s="240" t="s">
        <v>918</v>
      </c>
    </row>
    <row r="588" s="13" customFormat="1">
      <c r="A588" s="13"/>
      <c r="B588" s="242"/>
      <c r="C588" s="243"/>
      <c r="D588" s="244" t="s">
        <v>201</v>
      </c>
      <c r="E588" s="245" t="s">
        <v>1</v>
      </c>
      <c r="F588" s="246" t="s">
        <v>913</v>
      </c>
      <c r="G588" s="243"/>
      <c r="H588" s="245" t="s">
        <v>1</v>
      </c>
      <c r="I588" s="247"/>
      <c r="J588" s="243"/>
      <c r="K588" s="243"/>
      <c r="L588" s="248"/>
      <c r="M588" s="249"/>
      <c r="N588" s="250"/>
      <c r="O588" s="250"/>
      <c r="P588" s="250"/>
      <c r="Q588" s="250"/>
      <c r="R588" s="250"/>
      <c r="S588" s="250"/>
      <c r="T588" s="251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52" t="s">
        <v>201</v>
      </c>
      <c r="AU588" s="252" t="s">
        <v>94</v>
      </c>
      <c r="AV588" s="13" t="s">
        <v>92</v>
      </c>
      <c r="AW588" s="13" t="s">
        <v>40</v>
      </c>
      <c r="AX588" s="13" t="s">
        <v>85</v>
      </c>
      <c r="AY588" s="252" t="s">
        <v>193</v>
      </c>
    </row>
    <row r="589" s="13" customFormat="1">
      <c r="A589" s="13"/>
      <c r="B589" s="242"/>
      <c r="C589" s="243"/>
      <c r="D589" s="244" t="s">
        <v>201</v>
      </c>
      <c r="E589" s="245" t="s">
        <v>1</v>
      </c>
      <c r="F589" s="246" t="s">
        <v>914</v>
      </c>
      <c r="G589" s="243"/>
      <c r="H589" s="245" t="s">
        <v>1</v>
      </c>
      <c r="I589" s="247"/>
      <c r="J589" s="243"/>
      <c r="K589" s="243"/>
      <c r="L589" s="248"/>
      <c r="M589" s="249"/>
      <c r="N589" s="250"/>
      <c r="O589" s="250"/>
      <c r="P589" s="250"/>
      <c r="Q589" s="250"/>
      <c r="R589" s="250"/>
      <c r="S589" s="250"/>
      <c r="T589" s="25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52" t="s">
        <v>201</v>
      </c>
      <c r="AU589" s="252" t="s">
        <v>94</v>
      </c>
      <c r="AV589" s="13" t="s">
        <v>92</v>
      </c>
      <c r="AW589" s="13" t="s">
        <v>40</v>
      </c>
      <c r="AX589" s="13" t="s">
        <v>85</v>
      </c>
      <c r="AY589" s="252" t="s">
        <v>193</v>
      </c>
    </row>
    <row r="590" s="14" customFormat="1">
      <c r="A590" s="14"/>
      <c r="B590" s="253"/>
      <c r="C590" s="254"/>
      <c r="D590" s="244" t="s">
        <v>201</v>
      </c>
      <c r="E590" s="255" t="s">
        <v>1</v>
      </c>
      <c r="F590" s="256" t="s">
        <v>275</v>
      </c>
      <c r="G590" s="254"/>
      <c r="H590" s="257">
        <v>10</v>
      </c>
      <c r="I590" s="258"/>
      <c r="J590" s="254"/>
      <c r="K590" s="254"/>
      <c r="L590" s="259"/>
      <c r="M590" s="260"/>
      <c r="N590" s="261"/>
      <c r="O590" s="261"/>
      <c r="P590" s="261"/>
      <c r="Q590" s="261"/>
      <c r="R590" s="261"/>
      <c r="S590" s="261"/>
      <c r="T590" s="262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63" t="s">
        <v>201</v>
      </c>
      <c r="AU590" s="263" t="s">
        <v>94</v>
      </c>
      <c r="AV590" s="14" t="s">
        <v>94</v>
      </c>
      <c r="AW590" s="14" t="s">
        <v>40</v>
      </c>
      <c r="AX590" s="14" t="s">
        <v>92</v>
      </c>
      <c r="AY590" s="263" t="s">
        <v>193</v>
      </c>
    </row>
    <row r="591" s="2" customFormat="1" ht="16.5" customHeight="1">
      <c r="A591" s="40"/>
      <c r="B591" s="41"/>
      <c r="C591" s="229" t="s">
        <v>919</v>
      </c>
      <c r="D591" s="229" t="s">
        <v>196</v>
      </c>
      <c r="E591" s="230" t="s">
        <v>920</v>
      </c>
      <c r="F591" s="231" t="s">
        <v>921</v>
      </c>
      <c r="G591" s="232" t="s">
        <v>207</v>
      </c>
      <c r="H591" s="233">
        <v>10</v>
      </c>
      <c r="I591" s="234"/>
      <c r="J591" s="235">
        <f>ROUND(I591*H591,2)</f>
        <v>0</v>
      </c>
      <c r="K591" s="231" t="s">
        <v>1</v>
      </c>
      <c r="L591" s="46"/>
      <c r="M591" s="236" t="s">
        <v>1</v>
      </c>
      <c r="N591" s="237" t="s">
        <v>50</v>
      </c>
      <c r="O591" s="93"/>
      <c r="P591" s="238">
        <f>O591*H591</f>
        <v>0</v>
      </c>
      <c r="Q591" s="238">
        <v>0</v>
      </c>
      <c r="R591" s="238">
        <f>Q591*H591</f>
        <v>0</v>
      </c>
      <c r="S591" s="238">
        <v>0</v>
      </c>
      <c r="T591" s="239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40" t="s">
        <v>580</v>
      </c>
      <c r="AT591" s="240" t="s">
        <v>196</v>
      </c>
      <c r="AU591" s="240" t="s">
        <v>94</v>
      </c>
      <c r="AY591" s="18" t="s">
        <v>193</v>
      </c>
      <c r="BE591" s="241">
        <f>IF(N591="základní",J591,0)</f>
        <v>0</v>
      </c>
      <c r="BF591" s="241">
        <f>IF(N591="snížená",J591,0)</f>
        <v>0</v>
      </c>
      <c r="BG591" s="241">
        <f>IF(N591="zákl. přenesená",J591,0)</f>
        <v>0</v>
      </c>
      <c r="BH591" s="241">
        <f>IF(N591="sníž. přenesená",J591,0)</f>
        <v>0</v>
      </c>
      <c r="BI591" s="241">
        <f>IF(N591="nulová",J591,0)</f>
        <v>0</v>
      </c>
      <c r="BJ591" s="18" t="s">
        <v>92</v>
      </c>
      <c r="BK591" s="241">
        <f>ROUND(I591*H591,2)</f>
        <v>0</v>
      </c>
      <c r="BL591" s="18" t="s">
        <v>580</v>
      </c>
      <c r="BM591" s="240" t="s">
        <v>922</v>
      </c>
    </row>
    <row r="592" s="13" customFormat="1">
      <c r="A592" s="13"/>
      <c r="B592" s="242"/>
      <c r="C592" s="243"/>
      <c r="D592" s="244" t="s">
        <v>201</v>
      </c>
      <c r="E592" s="245" t="s">
        <v>1</v>
      </c>
      <c r="F592" s="246" t="s">
        <v>913</v>
      </c>
      <c r="G592" s="243"/>
      <c r="H592" s="245" t="s">
        <v>1</v>
      </c>
      <c r="I592" s="247"/>
      <c r="J592" s="243"/>
      <c r="K592" s="243"/>
      <c r="L592" s="248"/>
      <c r="M592" s="249"/>
      <c r="N592" s="250"/>
      <c r="O592" s="250"/>
      <c r="P592" s="250"/>
      <c r="Q592" s="250"/>
      <c r="R592" s="250"/>
      <c r="S592" s="250"/>
      <c r="T592" s="251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2" t="s">
        <v>201</v>
      </c>
      <c r="AU592" s="252" t="s">
        <v>94</v>
      </c>
      <c r="AV592" s="13" t="s">
        <v>92</v>
      </c>
      <c r="AW592" s="13" t="s">
        <v>40</v>
      </c>
      <c r="AX592" s="13" t="s">
        <v>85</v>
      </c>
      <c r="AY592" s="252" t="s">
        <v>193</v>
      </c>
    </row>
    <row r="593" s="13" customFormat="1">
      <c r="A593" s="13"/>
      <c r="B593" s="242"/>
      <c r="C593" s="243"/>
      <c r="D593" s="244" t="s">
        <v>201</v>
      </c>
      <c r="E593" s="245" t="s">
        <v>1</v>
      </c>
      <c r="F593" s="246" t="s">
        <v>914</v>
      </c>
      <c r="G593" s="243"/>
      <c r="H593" s="245" t="s">
        <v>1</v>
      </c>
      <c r="I593" s="247"/>
      <c r="J593" s="243"/>
      <c r="K593" s="243"/>
      <c r="L593" s="248"/>
      <c r="M593" s="249"/>
      <c r="N593" s="250"/>
      <c r="O593" s="250"/>
      <c r="P593" s="250"/>
      <c r="Q593" s="250"/>
      <c r="R593" s="250"/>
      <c r="S593" s="250"/>
      <c r="T593" s="251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2" t="s">
        <v>201</v>
      </c>
      <c r="AU593" s="252" t="s">
        <v>94</v>
      </c>
      <c r="AV593" s="13" t="s">
        <v>92</v>
      </c>
      <c r="AW593" s="13" t="s">
        <v>40</v>
      </c>
      <c r="AX593" s="13" t="s">
        <v>85</v>
      </c>
      <c r="AY593" s="252" t="s">
        <v>193</v>
      </c>
    </row>
    <row r="594" s="14" customFormat="1">
      <c r="A594" s="14"/>
      <c r="B594" s="253"/>
      <c r="C594" s="254"/>
      <c r="D594" s="244" t="s">
        <v>201</v>
      </c>
      <c r="E594" s="255" t="s">
        <v>1</v>
      </c>
      <c r="F594" s="256" t="s">
        <v>275</v>
      </c>
      <c r="G594" s="254"/>
      <c r="H594" s="257">
        <v>10</v>
      </c>
      <c r="I594" s="258"/>
      <c r="J594" s="254"/>
      <c r="K594" s="254"/>
      <c r="L594" s="259"/>
      <c r="M594" s="260"/>
      <c r="N594" s="261"/>
      <c r="O594" s="261"/>
      <c r="P594" s="261"/>
      <c r="Q594" s="261"/>
      <c r="R594" s="261"/>
      <c r="S594" s="261"/>
      <c r="T594" s="262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63" t="s">
        <v>201</v>
      </c>
      <c r="AU594" s="263" t="s">
        <v>94</v>
      </c>
      <c r="AV594" s="14" t="s">
        <v>94</v>
      </c>
      <c r="AW594" s="14" t="s">
        <v>40</v>
      </c>
      <c r="AX594" s="14" t="s">
        <v>92</v>
      </c>
      <c r="AY594" s="263" t="s">
        <v>193</v>
      </c>
    </row>
    <row r="595" s="12" customFormat="1" ht="22.8" customHeight="1">
      <c r="A595" s="12"/>
      <c r="B595" s="213"/>
      <c r="C595" s="214"/>
      <c r="D595" s="215" t="s">
        <v>84</v>
      </c>
      <c r="E595" s="227" t="s">
        <v>923</v>
      </c>
      <c r="F595" s="227" t="s">
        <v>924</v>
      </c>
      <c r="G595" s="214"/>
      <c r="H595" s="214"/>
      <c r="I595" s="217"/>
      <c r="J595" s="228">
        <f>BK595</f>
        <v>0</v>
      </c>
      <c r="K595" s="214"/>
      <c r="L595" s="219"/>
      <c r="M595" s="220"/>
      <c r="N595" s="221"/>
      <c r="O595" s="221"/>
      <c r="P595" s="222">
        <f>P596+SUM(P597:P630)+P633+P640</f>
        <v>0</v>
      </c>
      <c r="Q595" s="221"/>
      <c r="R595" s="222">
        <f>R596+SUM(R597:R630)+R633+R640</f>
        <v>1.43280056</v>
      </c>
      <c r="S595" s="221"/>
      <c r="T595" s="223">
        <f>T596+SUM(T597:T630)+T633+T640</f>
        <v>0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224" t="s">
        <v>92</v>
      </c>
      <c r="AT595" s="225" t="s">
        <v>84</v>
      </c>
      <c r="AU595" s="225" t="s">
        <v>92</v>
      </c>
      <c r="AY595" s="224" t="s">
        <v>193</v>
      </c>
      <c r="BK595" s="226">
        <f>BK596+SUM(BK597:BK630)+BK633+BK640</f>
        <v>0</v>
      </c>
    </row>
    <row r="596" s="2" customFormat="1" ht="24.15" customHeight="1">
      <c r="A596" s="40"/>
      <c r="B596" s="41"/>
      <c r="C596" s="229" t="s">
        <v>925</v>
      </c>
      <c r="D596" s="229" t="s">
        <v>196</v>
      </c>
      <c r="E596" s="230" t="s">
        <v>926</v>
      </c>
      <c r="F596" s="231" t="s">
        <v>927</v>
      </c>
      <c r="G596" s="232" t="s">
        <v>207</v>
      </c>
      <c r="H596" s="233">
        <v>1</v>
      </c>
      <c r="I596" s="234"/>
      <c r="J596" s="235">
        <f>ROUND(I596*H596,2)</f>
        <v>0</v>
      </c>
      <c r="K596" s="231" t="s">
        <v>222</v>
      </c>
      <c r="L596" s="46"/>
      <c r="M596" s="236" t="s">
        <v>1</v>
      </c>
      <c r="N596" s="237" t="s">
        <v>50</v>
      </c>
      <c r="O596" s="93"/>
      <c r="P596" s="238">
        <f>O596*H596</f>
        <v>0</v>
      </c>
      <c r="Q596" s="238">
        <v>0</v>
      </c>
      <c r="R596" s="238">
        <f>Q596*H596</f>
        <v>0</v>
      </c>
      <c r="S596" s="238">
        <v>0</v>
      </c>
      <c r="T596" s="239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40" t="s">
        <v>928</v>
      </c>
      <c r="AT596" s="240" t="s">
        <v>196</v>
      </c>
      <c r="AU596" s="240" t="s">
        <v>94</v>
      </c>
      <c r="AY596" s="18" t="s">
        <v>193</v>
      </c>
      <c r="BE596" s="241">
        <f>IF(N596="základní",J596,0)</f>
        <v>0</v>
      </c>
      <c r="BF596" s="241">
        <f>IF(N596="snížená",J596,0)</f>
        <v>0</v>
      </c>
      <c r="BG596" s="241">
        <f>IF(N596="zákl. přenesená",J596,0)</f>
        <v>0</v>
      </c>
      <c r="BH596" s="241">
        <f>IF(N596="sníž. přenesená",J596,0)</f>
        <v>0</v>
      </c>
      <c r="BI596" s="241">
        <f>IF(N596="nulová",J596,0)</f>
        <v>0</v>
      </c>
      <c r="BJ596" s="18" t="s">
        <v>92</v>
      </c>
      <c r="BK596" s="241">
        <f>ROUND(I596*H596,2)</f>
        <v>0</v>
      </c>
      <c r="BL596" s="18" t="s">
        <v>928</v>
      </c>
      <c r="BM596" s="240" t="s">
        <v>929</v>
      </c>
    </row>
    <row r="597" s="2" customFormat="1" ht="24.15" customHeight="1">
      <c r="A597" s="40"/>
      <c r="B597" s="41"/>
      <c r="C597" s="229" t="s">
        <v>930</v>
      </c>
      <c r="D597" s="229" t="s">
        <v>196</v>
      </c>
      <c r="E597" s="230" t="s">
        <v>931</v>
      </c>
      <c r="F597" s="231" t="s">
        <v>932</v>
      </c>
      <c r="G597" s="232" t="s">
        <v>126</v>
      </c>
      <c r="H597" s="233">
        <v>919.60000000000002</v>
      </c>
      <c r="I597" s="234"/>
      <c r="J597" s="235">
        <f>ROUND(I597*H597,2)</f>
        <v>0</v>
      </c>
      <c r="K597" s="231" t="s">
        <v>222</v>
      </c>
      <c r="L597" s="46"/>
      <c r="M597" s="236" t="s">
        <v>1</v>
      </c>
      <c r="N597" s="237" t="s">
        <v>50</v>
      </c>
      <c r="O597" s="93"/>
      <c r="P597" s="238">
        <f>O597*H597</f>
        <v>0</v>
      </c>
      <c r="Q597" s="238">
        <v>0</v>
      </c>
      <c r="R597" s="238">
        <f>Q597*H597</f>
        <v>0</v>
      </c>
      <c r="S597" s="238">
        <v>0</v>
      </c>
      <c r="T597" s="239">
        <f>S597*H597</f>
        <v>0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40" t="s">
        <v>199</v>
      </c>
      <c r="AT597" s="240" t="s">
        <v>196</v>
      </c>
      <c r="AU597" s="240" t="s">
        <v>94</v>
      </c>
      <c r="AY597" s="18" t="s">
        <v>193</v>
      </c>
      <c r="BE597" s="241">
        <f>IF(N597="základní",J597,0)</f>
        <v>0</v>
      </c>
      <c r="BF597" s="241">
        <f>IF(N597="snížená",J597,0)</f>
        <v>0</v>
      </c>
      <c r="BG597" s="241">
        <f>IF(N597="zákl. přenesená",J597,0)</f>
        <v>0</v>
      </c>
      <c r="BH597" s="241">
        <f>IF(N597="sníž. přenesená",J597,0)</f>
        <v>0</v>
      </c>
      <c r="BI597" s="241">
        <f>IF(N597="nulová",J597,0)</f>
        <v>0</v>
      </c>
      <c r="BJ597" s="18" t="s">
        <v>92</v>
      </c>
      <c r="BK597" s="241">
        <f>ROUND(I597*H597,2)</f>
        <v>0</v>
      </c>
      <c r="BL597" s="18" t="s">
        <v>199</v>
      </c>
      <c r="BM597" s="240" t="s">
        <v>933</v>
      </c>
    </row>
    <row r="598" s="13" customFormat="1">
      <c r="A598" s="13"/>
      <c r="B598" s="242"/>
      <c r="C598" s="243"/>
      <c r="D598" s="244" t="s">
        <v>201</v>
      </c>
      <c r="E598" s="245" t="s">
        <v>1</v>
      </c>
      <c r="F598" s="246" t="s">
        <v>934</v>
      </c>
      <c r="G598" s="243"/>
      <c r="H598" s="245" t="s">
        <v>1</v>
      </c>
      <c r="I598" s="247"/>
      <c r="J598" s="243"/>
      <c r="K598" s="243"/>
      <c r="L598" s="248"/>
      <c r="M598" s="249"/>
      <c r="N598" s="250"/>
      <c r="O598" s="250"/>
      <c r="P598" s="250"/>
      <c r="Q598" s="250"/>
      <c r="R598" s="250"/>
      <c r="S598" s="250"/>
      <c r="T598" s="251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2" t="s">
        <v>201</v>
      </c>
      <c r="AU598" s="252" t="s">
        <v>94</v>
      </c>
      <c r="AV598" s="13" t="s">
        <v>92</v>
      </c>
      <c r="AW598" s="13" t="s">
        <v>40</v>
      </c>
      <c r="AX598" s="13" t="s">
        <v>85</v>
      </c>
      <c r="AY598" s="252" t="s">
        <v>193</v>
      </c>
    </row>
    <row r="599" s="14" customFormat="1">
      <c r="A599" s="14"/>
      <c r="B599" s="253"/>
      <c r="C599" s="254"/>
      <c r="D599" s="244" t="s">
        <v>201</v>
      </c>
      <c r="E599" s="255" t="s">
        <v>1</v>
      </c>
      <c r="F599" s="256" t="s">
        <v>935</v>
      </c>
      <c r="G599" s="254"/>
      <c r="H599" s="257">
        <v>743.60000000000002</v>
      </c>
      <c r="I599" s="258"/>
      <c r="J599" s="254"/>
      <c r="K599" s="254"/>
      <c r="L599" s="259"/>
      <c r="M599" s="260"/>
      <c r="N599" s="261"/>
      <c r="O599" s="261"/>
      <c r="P599" s="261"/>
      <c r="Q599" s="261"/>
      <c r="R599" s="261"/>
      <c r="S599" s="261"/>
      <c r="T599" s="262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63" t="s">
        <v>201</v>
      </c>
      <c r="AU599" s="263" t="s">
        <v>94</v>
      </c>
      <c r="AV599" s="14" t="s">
        <v>94</v>
      </c>
      <c r="AW599" s="14" t="s">
        <v>40</v>
      </c>
      <c r="AX599" s="14" t="s">
        <v>85</v>
      </c>
      <c r="AY599" s="263" t="s">
        <v>193</v>
      </c>
    </row>
    <row r="600" s="13" customFormat="1">
      <c r="A600" s="13"/>
      <c r="B600" s="242"/>
      <c r="C600" s="243"/>
      <c r="D600" s="244" t="s">
        <v>201</v>
      </c>
      <c r="E600" s="245" t="s">
        <v>1</v>
      </c>
      <c r="F600" s="246" t="s">
        <v>936</v>
      </c>
      <c r="G600" s="243"/>
      <c r="H600" s="245" t="s">
        <v>1</v>
      </c>
      <c r="I600" s="247"/>
      <c r="J600" s="243"/>
      <c r="K600" s="243"/>
      <c r="L600" s="248"/>
      <c r="M600" s="249"/>
      <c r="N600" s="250"/>
      <c r="O600" s="250"/>
      <c r="P600" s="250"/>
      <c r="Q600" s="250"/>
      <c r="R600" s="250"/>
      <c r="S600" s="250"/>
      <c r="T600" s="251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52" t="s">
        <v>201</v>
      </c>
      <c r="AU600" s="252" t="s">
        <v>94</v>
      </c>
      <c r="AV600" s="13" t="s">
        <v>92</v>
      </c>
      <c r="AW600" s="13" t="s">
        <v>40</v>
      </c>
      <c r="AX600" s="13" t="s">
        <v>85</v>
      </c>
      <c r="AY600" s="252" t="s">
        <v>193</v>
      </c>
    </row>
    <row r="601" s="14" customFormat="1">
      <c r="A601" s="14"/>
      <c r="B601" s="253"/>
      <c r="C601" s="254"/>
      <c r="D601" s="244" t="s">
        <v>201</v>
      </c>
      <c r="E601" s="255" t="s">
        <v>1</v>
      </c>
      <c r="F601" s="256" t="s">
        <v>937</v>
      </c>
      <c r="G601" s="254"/>
      <c r="H601" s="257">
        <v>176</v>
      </c>
      <c r="I601" s="258"/>
      <c r="J601" s="254"/>
      <c r="K601" s="254"/>
      <c r="L601" s="259"/>
      <c r="M601" s="260"/>
      <c r="N601" s="261"/>
      <c r="O601" s="261"/>
      <c r="P601" s="261"/>
      <c r="Q601" s="261"/>
      <c r="R601" s="261"/>
      <c r="S601" s="261"/>
      <c r="T601" s="262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63" t="s">
        <v>201</v>
      </c>
      <c r="AU601" s="263" t="s">
        <v>94</v>
      </c>
      <c r="AV601" s="14" t="s">
        <v>94</v>
      </c>
      <c r="AW601" s="14" t="s">
        <v>40</v>
      </c>
      <c r="AX601" s="14" t="s">
        <v>85</v>
      </c>
      <c r="AY601" s="263" t="s">
        <v>193</v>
      </c>
    </row>
    <row r="602" s="15" customFormat="1">
      <c r="A602" s="15"/>
      <c r="B602" s="264"/>
      <c r="C602" s="265"/>
      <c r="D602" s="244" t="s">
        <v>201</v>
      </c>
      <c r="E602" s="266" t="s">
        <v>1</v>
      </c>
      <c r="F602" s="267" t="s">
        <v>252</v>
      </c>
      <c r="G602" s="265"/>
      <c r="H602" s="268">
        <v>919.60000000000002</v>
      </c>
      <c r="I602" s="269"/>
      <c r="J602" s="265"/>
      <c r="K602" s="265"/>
      <c r="L602" s="270"/>
      <c r="M602" s="271"/>
      <c r="N602" s="272"/>
      <c r="O602" s="272"/>
      <c r="P602" s="272"/>
      <c r="Q602" s="272"/>
      <c r="R602" s="272"/>
      <c r="S602" s="272"/>
      <c r="T602" s="273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74" t="s">
        <v>201</v>
      </c>
      <c r="AU602" s="274" t="s">
        <v>94</v>
      </c>
      <c r="AV602" s="15" t="s">
        <v>199</v>
      </c>
      <c r="AW602" s="15" t="s">
        <v>40</v>
      </c>
      <c r="AX602" s="15" t="s">
        <v>92</v>
      </c>
      <c r="AY602" s="274" t="s">
        <v>193</v>
      </c>
    </row>
    <row r="603" s="2" customFormat="1" ht="33" customHeight="1">
      <c r="A603" s="40"/>
      <c r="B603" s="41"/>
      <c r="C603" s="229" t="s">
        <v>938</v>
      </c>
      <c r="D603" s="229" t="s">
        <v>196</v>
      </c>
      <c r="E603" s="230" t="s">
        <v>939</v>
      </c>
      <c r="F603" s="231" t="s">
        <v>940</v>
      </c>
      <c r="G603" s="232" t="s">
        <v>126</v>
      </c>
      <c r="H603" s="233">
        <v>82764</v>
      </c>
      <c r="I603" s="234"/>
      <c r="J603" s="235">
        <f>ROUND(I603*H603,2)</f>
        <v>0</v>
      </c>
      <c r="K603" s="231" t="s">
        <v>222</v>
      </c>
      <c r="L603" s="46"/>
      <c r="M603" s="236" t="s">
        <v>1</v>
      </c>
      <c r="N603" s="237" t="s">
        <v>50</v>
      </c>
      <c r="O603" s="93"/>
      <c r="P603" s="238">
        <f>O603*H603</f>
        <v>0</v>
      </c>
      <c r="Q603" s="238">
        <v>0</v>
      </c>
      <c r="R603" s="238">
        <f>Q603*H603</f>
        <v>0</v>
      </c>
      <c r="S603" s="238">
        <v>0</v>
      </c>
      <c r="T603" s="239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40" t="s">
        <v>199</v>
      </c>
      <c r="AT603" s="240" t="s">
        <v>196</v>
      </c>
      <c r="AU603" s="240" t="s">
        <v>94</v>
      </c>
      <c r="AY603" s="18" t="s">
        <v>193</v>
      </c>
      <c r="BE603" s="241">
        <f>IF(N603="základní",J603,0)</f>
        <v>0</v>
      </c>
      <c r="BF603" s="241">
        <f>IF(N603="snížená",J603,0)</f>
        <v>0</v>
      </c>
      <c r="BG603" s="241">
        <f>IF(N603="zákl. přenesená",J603,0)</f>
        <v>0</v>
      </c>
      <c r="BH603" s="241">
        <f>IF(N603="sníž. přenesená",J603,0)</f>
        <v>0</v>
      </c>
      <c r="BI603" s="241">
        <f>IF(N603="nulová",J603,0)</f>
        <v>0</v>
      </c>
      <c r="BJ603" s="18" t="s">
        <v>92</v>
      </c>
      <c r="BK603" s="241">
        <f>ROUND(I603*H603,2)</f>
        <v>0</v>
      </c>
      <c r="BL603" s="18" t="s">
        <v>199</v>
      </c>
      <c r="BM603" s="240" t="s">
        <v>941</v>
      </c>
    </row>
    <row r="604" s="13" customFormat="1">
      <c r="A604" s="13"/>
      <c r="B604" s="242"/>
      <c r="C604" s="243"/>
      <c r="D604" s="244" t="s">
        <v>201</v>
      </c>
      <c r="E604" s="245" t="s">
        <v>1</v>
      </c>
      <c r="F604" s="246" t="s">
        <v>934</v>
      </c>
      <c r="G604" s="243"/>
      <c r="H604" s="245" t="s">
        <v>1</v>
      </c>
      <c r="I604" s="247"/>
      <c r="J604" s="243"/>
      <c r="K604" s="243"/>
      <c r="L604" s="248"/>
      <c r="M604" s="249"/>
      <c r="N604" s="250"/>
      <c r="O604" s="250"/>
      <c r="P604" s="250"/>
      <c r="Q604" s="250"/>
      <c r="R604" s="250"/>
      <c r="S604" s="250"/>
      <c r="T604" s="251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2" t="s">
        <v>201</v>
      </c>
      <c r="AU604" s="252" t="s">
        <v>94</v>
      </c>
      <c r="AV604" s="13" t="s">
        <v>92</v>
      </c>
      <c r="AW604" s="13" t="s">
        <v>40</v>
      </c>
      <c r="AX604" s="13" t="s">
        <v>85</v>
      </c>
      <c r="AY604" s="252" t="s">
        <v>193</v>
      </c>
    </row>
    <row r="605" s="13" customFormat="1">
      <c r="A605" s="13"/>
      <c r="B605" s="242"/>
      <c r="C605" s="243"/>
      <c r="D605" s="244" t="s">
        <v>201</v>
      </c>
      <c r="E605" s="245" t="s">
        <v>1</v>
      </c>
      <c r="F605" s="246" t="s">
        <v>942</v>
      </c>
      <c r="G605" s="243"/>
      <c r="H605" s="245" t="s">
        <v>1</v>
      </c>
      <c r="I605" s="247"/>
      <c r="J605" s="243"/>
      <c r="K605" s="243"/>
      <c r="L605" s="248"/>
      <c r="M605" s="249"/>
      <c r="N605" s="250"/>
      <c r="O605" s="250"/>
      <c r="P605" s="250"/>
      <c r="Q605" s="250"/>
      <c r="R605" s="250"/>
      <c r="S605" s="250"/>
      <c r="T605" s="251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2" t="s">
        <v>201</v>
      </c>
      <c r="AU605" s="252" t="s">
        <v>94</v>
      </c>
      <c r="AV605" s="13" t="s">
        <v>92</v>
      </c>
      <c r="AW605" s="13" t="s">
        <v>40</v>
      </c>
      <c r="AX605" s="13" t="s">
        <v>85</v>
      </c>
      <c r="AY605" s="252" t="s">
        <v>193</v>
      </c>
    </row>
    <row r="606" s="14" customFormat="1">
      <c r="A606" s="14"/>
      <c r="B606" s="253"/>
      <c r="C606" s="254"/>
      <c r="D606" s="244" t="s">
        <v>201</v>
      </c>
      <c r="E606" s="255" t="s">
        <v>1</v>
      </c>
      <c r="F606" s="256" t="s">
        <v>943</v>
      </c>
      <c r="G606" s="254"/>
      <c r="H606" s="257">
        <v>66924</v>
      </c>
      <c r="I606" s="258"/>
      <c r="J606" s="254"/>
      <c r="K606" s="254"/>
      <c r="L606" s="259"/>
      <c r="M606" s="260"/>
      <c r="N606" s="261"/>
      <c r="O606" s="261"/>
      <c r="P606" s="261"/>
      <c r="Q606" s="261"/>
      <c r="R606" s="261"/>
      <c r="S606" s="261"/>
      <c r="T606" s="262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3" t="s">
        <v>201</v>
      </c>
      <c r="AU606" s="263" t="s">
        <v>94</v>
      </c>
      <c r="AV606" s="14" t="s">
        <v>94</v>
      </c>
      <c r="AW606" s="14" t="s">
        <v>40</v>
      </c>
      <c r="AX606" s="14" t="s">
        <v>85</v>
      </c>
      <c r="AY606" s="263" t="s">
        <v>193</v>
      </c>
    </row>
    <row r="607" s="13" customFormat="1">
      <c r="A607" s="13"/>
      <c r="B607" s="242"/>
      <c r="C607" s="243"/>
      <c r="D607" s="244" t="s">
        <v>201</v>
      </c>
      <c r="E607" s="245" t="s">
        <v>1</v>
      </c>
      <c r="F607" s="246" t="s">
        <v>936</v>
      </c>
      <c r="G607" s="243"/>
      <c r="H607" s="245" t="s">
        <v>1</v>
      </c>
      <c r="I607" s="247"/>
      <c r="J607" s="243"/>
      <c r="K607" s="243"/>
      <c r="L607" s="248"/>
      <c r="M607" s="249"/>
      <c r="N607" s="250"/>
      <c r="O607" s="250"/>
      <c r="P607" s="250"/>
      <c r="Q607" s="250"/>
      <c r="R607" s="250"/>
      <c r="S607" s="250"/>
      <c r="T607" s="251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2" t="s">
        <v>201</v>
      </c>
      <c r="AU607" s="252" t="s">
        <v>94</v>
      </c>
      <c r="AV607" s="13" t="s">
        <v>92</v>
      </c>
      <c r="AW607" s="13" t="s">
        <v>40</v>
      </c>
      <c r="AX607" s="13" t="s">
        <v>85</v>
      </c>
      <c r="AY607" s="252" t="s">
        <v>193</v>
      </c>
    </row>
    <row r="608" s="14" customFormat="1">
      <c r="A608" s="14"/>
      <c r="B608" s="253"/>
      <c r="C608" s="254"/>
      <c r="D608" s="244" t="s">
        <v>201</v>
      </c>
      <c r="E608" s="255" t="s">
        <v>1</v>
      </c>
      <c r="F608" s="256" t="s">
        <v>944</v>
      </c>
      <c r="G608" s="254"/>
      <c r="H608" s="257">
        <v>15840</v>
      </c>
      <c r="I608" s="258"/>
      <c r="J608" s="254"/>
      <c r="K608" s="254"/>
      <c r="L608" s="259"/>
      <c r="M608" s="260"/>
      <c r="N608" s="261"/>
      <c r="O608" s="261"/>
      <c r="P608" s="261"/>
      <c r="Q608" s="261"/>
      <c r="R608" s="261"/>
      <c r="S608" s="261"/>
      <c r="T608" s="262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3" t="s">
        <v>201</v>
      </c>
      <c r="AU608" s="263" t="s">
        <v>94</v>
      </c>
      <c r="AV608" s="14" t="s">
        <v>94</v>
      </c>
      <c r="AW608" s="14" t="s">
        <v>40</v>
      </c>
      <c r="AX608" s="14" t="s">
        <v>85</v>
      </c>
      <c r="AY608" s="263" t="s">
        <v>193</v>
      </c>
    </row>
    <row r="609" s="15" customFormat="1">
      <c r="A609" s="15"/>
      <c r="B609" s="264"/>
      <c r="C609" s="265"/>
      <c r="D609" s="244" t="s">
        <v>201</v>
      </c>
      <c r="E609" s="266" t="s">
        <v>1</v>
      </c>
      <c r="F609" s="267" t="s">
        <v>252</v>
      </c>
      <c r="G609" s="265"/>
      <c r="H609" s="268">
        <v>82764</v>
      </c>
      <c r="I609" s="269"/>
      <c r="J609" s="265"/>
      <c r="K609" s="265"/>
      <c r="L609" s="270"/>
      <c r="M609" s="271"/>
      <c r="N609" s="272"/>
      <c r="O609" s="272"/>
      <c r="P609" s="272"/>
      <c r="Q609" s="272"/>
      <c r="R609" s="272"/>
      <c r="S609" s="272"/>
      <c r="T609" s="273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74" t="s">
        <v>201</v>
      </c>
      <c r="AU609" s="274" t="s">
        <v>94</v>
      </c>
      <c r="AV609" s="15" t="s">
        <v>199</v>
      </c>
      <c r="AW609" s="15" t="s">
        <v>40</v>
      </c>
      <c r="AX609" s="15" t="s">
        <v>92</v>
      </c>
      <c r="AY609" s="274" t="s">
        <v>193</v>
      </c>
    </row>
    <row r="610" s="2" customFormat="1" ht="33" customHeight="1">
      <c r="A610" s="40"/>
      <c r="B610" s="41"/>
      <c r="C610" s="229" t="s">
        <v>945</v>
      </c>
      <c r="D610" s="229" t="s">
        <v>196</v>
      </c>
      <c r="E610" s="230" t="s">
        <v>946</v>
      </c>
      <c r="F610" s="231" t="s">
        <v>947</v>
      </c>
      <c r="G610" s="232" t="s">
        <v>126</v>
      </c>
      <c r="H610" s="233">
        <v>919.60000000000002</v>
      </c>
      <c r="I610" s="234"/>
      <c r="J610" s="235">
        <f>ROUND(I610*H610,2)</f>
        <v>0</v>
      </c>
      <c r="K610" s="231" t="s">
        <v>222</v>
      </c>
      <c r="L610" s="46"/>
      <c r="M610" s="236" t="s">
        <v>1</v>
      </c>
      <c r="N610" s="237" t="s">
        <v>50</v>
      </c>
      <c r="O610" s="93"/>
      <c r="P610" s="238">
        <f>O610*H610</f>
        <v>0</v>
      </c>
      <c r="Q610" s="238">
        <v>0</v>
      </c>
      <c r="R610" s="238">
        <f>Q610*H610</f>
        <v>0</v>
      </c>
      <c r="S610" s="238">
        <v>0</v>
      </c>
      <c r="T610" s="239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40" t="s">
        <v>199</v>
      </c>
      <c r="AT610" s="240" t="s">
        <v>196</v>
      </c>
      <c r="AU610" s="240" t="s">
        <v>94</v>
      </c>
      <c r="AY610" s="18" t="s">
        <v>193</v>
      </c>
      <c r="BE610" s="241">
        <f>IF(N610="základní",J610,0)</f>
        <v>0</v>
      </c>
      <c r="BF610" s="241">
        <f>IF(N610="snížená",J610,0)</f>
        <v>0</v>
      </c>
      <c r="BG610" s="241">
        <f>IF(N610="zákl. přenesená",J610,0)</f>
        <v>0</v>
      </c>
      <c r="BH610" s="241">
        <f>IF(N610="sníž. přenesená",J610,0)</f>
        <v>0</v>
      </c>
      <c r="BI610" s="241">
        <f>IF(N610="nulová",J610,0)</f>
        <v>0</v>
      </c>
      <c r="BJ610" s="18" t="s">
        <v>92</v>
      </c>
      <c r="BK610" s="241">
        <f>ROUND(I610*H610,2)</f>
        <v>0</v>
      </c>
      <c r="BL610" s="18" t="s">
        <v>199</v>
      </c>
      <c r="BM610" s="240" t="s">
        <v>948</v>
      </c>
    </row>
    <row r="611" s="13" customFormat="1">
      <c r="A611" s="13"/>
      <c r="B611" s="242"/>
      <c r="C611" s="243"/>
      <c r="D611" s="244" t="s">
        <v>201</v>
      </c>
      <c r="E611" s="245" t="s">
        <v>1</v>
      </c>
      <c r="F611" s="246" t="s">
        <v>934</v>
      </c>
      <c r="G611" s="243"/>
      <c r="H611" s="245" t="s">
        <v>1</v>
      </c>
      <c r="I611" s="247"/>
      <c r="J611" s="243"/>
      <c r="K611" s="243"/>
      <c r="L611" s="248"/>
      <c r="M611" s="249"/>
      <c r="N611" s="250"/>
      <c r="O611" s="250"/>
      <c r="P611" s="250"/>
      <c r="Q611" s="250"/>
      <c r="R611" s="250"/>
      <c r="S611" s="250"/>
      <c r="T611" s="251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2" t="s">
        <v>201</v>
      </c>
      <c r="AU611" s="252" t="s">
        <v>94</v>
      </c>
      <c r="AV611" s="13" t="s">
        <v>92</v>
      </c>
      <c r="AW611" s="13" t="s">
        <v>40</v>
      </c>
      <c r="AX611" s="13" t="s">
        <v>85</v>
      </c>
      <c r="AY611" s="252" t="s">
        <v>193</v>
      </c>
    </row>
    <row r="612" s="14" customFormat="1">
      <c r="A612" s="14"/>
      <c r="B612" s="253"/>
      <c r="C612" s="254"/>
      <c r="D612" s="244" t="s">
        <v>201</v>
      </c>
      <c r="E612" s="255" t="s">
        <v>1</v>
      </c>
      <c r="F612" s="256" t="s">
        <v>935</v>
      </c>
      <c r="G612" s="254"/>
      <c r="H612" s="257">
        <v>743.60000000000002</v>
      </c>
      <c r="I612" s="258"/>
      <c r="J612" s="254"/>
      <c r="K612" s="254"/>
      <c r="L612" s="259"/>
      <c r="M612" s="260"/>
      <c r="N612" s="261"/>
      <c r="O612" s="261"/>
      <c r="P612" s="261"/>
      <c r="Q612" s="261"/>
      <c r="R612" s="261"/>
      <c r="S612" s="261"/>
      <c r="T612" s="262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63" t="s">
        <v>201</v>
      </c>
      <c r="AU612" s="263" t="s">
        <v>94</v>
      </c>
      <c r="AV612" s="14" t="s">
        <v>94</v>
      </c>
      <c r="AW612" s="14" t="s">
        <v>40</v>
      </c>
      <c r="AX612" s="14" t="s">
        <v>85</v>
      </c>
      <c r="AY612" s="263" t="s">
        <v>193</v>
      </c>
    </row>
    <row r="613" s="13" customFormat="1">
      <c r="A613" s="13"/>
      <c r="B613" s="242"/>
      <c r="C613" s="243"/>
      <c r="D613" s="244" t="s">
        <v>201</v>
      </c>
      <c r="E613" s="245" t="s">
        <v>1</v>
      </c>
      <c r="F613" s="246" t="s">
        <v>936</v>
      </c>
      <c r="G613" s="243"/>
      <c r="H613" s="245" t="s">
        <v>1</v>
      </c>
      <c r="I613" s="247"/>
      <c r="J613" s="243"/>
      <c r="K613" s="243"/>
      <c r="L613" s="248"/>
      <c r="M613" s="249"/>
      <c r="N613" s="250"/>
      <c r="O613" s="250"/>
      <c r="P613" s="250"/>
      <c r="Q613" s="250"/>
      <c r="R613" s="250"/>
      <c r="S613" s="250"/>
      <c r="T613" s="251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2" t="s">
        <v>201</v>
      </c>
      <c r="AU613" s="252" t="s">
        <v>94</v>
      </c>
      <c r="AV613" s="13" t="s">
        <v>92</v>
      </c>
      <c r="AW613" s="13" t="s">
        <v>40</v>
      </c>
      <c r="AX613" s="13" t="s">
        <v>85</v>
      </c>
      <c r="AY613" s="252" t="s">
        <v>193</v>
      </c>
    </row>
    <row r="614" s="14" customFormat="1">
      <c r="A614" s="14"/>
      <c r="B614" s="253"/>
      <c r="C614" s="254"/>
      <c r="D614" s="244" t="s">
        <v>201</v>
      </c>
      <c r="E614" s="255" t="s">
        <v>1</v>
      </c>
      <c r="F614" s="256" t="s">
        <v>937</v>
      </c>
      <c r="G614" s="254"/>
      <c r="H614" s="257">
        <v>176</v>
      </c>
      <c r="I614" s="258"/>
      <c r="J614" s="254"/>
      <c r="K614" s="254"/>
      <c r="L614" s="259"/>
      <c r="M614" s="260"/>
      <c r="N614" s="261"/>
      <c r="O614" s="261"/>
      <c r="P614" s="261"/>
      <c r="Q614" s="261"/>
      <c r="R614" s="261"/>
      <c r="S614" s="261"/>
      <c r="T614" s="262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63" t="s">
        <v>201</v>
      </c>
      <c r="AU614" s="263" t="s">
        <v>94</v>
      </c>
      <c r="AV614" s="14" t="s">
        <v>94</v>
      </c>
      <c r="AW614" s="14" t="s">
        <v>40</v>
      </c>
      <c r="AX614" s="14" t="s">
        <v>85</v>
      </c>
      <c r="AY614" s="263" t="s">
        <v>193</v>
      </c>
    </row>
    <row r="615" s="15" customFormat="1">
      <c r="A615" s="15"/>
      <c r="B615" s="264"/>
      <c r="C615" s="265"/>
      <c r="D615" s="244" t="s">
        <v>201</v>
      </c>
      <c r="E615" s="266" t="s">
        <v>1</v>
      </c>
      <c r="F615" s="267" t="s">
        <v>252</v>
      </c>
      <c r="G615" s="265"/>
      <c r="H615" s="268">
        <v>919.60000000000002</v>
      </c>
      <c r="I615" s="269"/>
      <c r="J615" s="265"/>
      <c r="K615" s="265"/>
      <c r="L615" s="270"/>
      <c r="M615" s="271"/>
      <c r="N615" s="272"/>
      <c r="O615" s="272"/>
      <c r="P615" s="272"/>
      <c r="Q615" s="272"/>
      <c r="R615" s="272"/>
      <c r="S615" s="272"/>
      <c r="T615" s="273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74" t="s">
        <v>201</v>
      </c>
      <c r="AU615" s="274" t="s">
        <v>94</v>
      </c>
      <c r="AV615" s="15" t="s">
        <v>199</v>
      </c>
      <c r="AW615" s="15" t="s">
        <v>40</v>
      </c>
      <c r="AX615" s="15" t="s">
        <v>92</v>
      </c>
      <c r="AY615" s="274" t="s">
        <v>193</v>
      </c>
    </row>
    <row r="616" s="2" customFormat="1" ht="24.15" customHeight="1">
      <c r="A616" s="40"/>
      <c r="B616" s="41"/>
      <c r="C616" s="229" t="s">
        <v>949</v>
      </c>
      <c r="D616" s="229" t="s">
        <v>196</v>
      </c>
      <c r="E616" s="230" t="s">
        <v>950</v>
      </c>
      <c r="F616" s="231" t="s">
        <v>951</v>
      </c>
      <c r="G616" s="232" t="s">
        <v>130</v>
      </c>
      <c r="H616" s="233">
        <v>966.67999999999995</v>
      </c>
      <c r="I616" s="234"/>
      <c r="J616" s="235">
        <f>ROUND(I616*H616,2)</f>
        <v>0</v>
      </c>
      <c r="K616" s="231" t="s">
        <v>222</v>
      </c>
      <c r="L616" s="46"/>
      <c r="M616" s="236" t="s">
        <v>1</v>
      </c>
      <c r="N616" s="237" t="s">
        <v>50</v>
      </c>
      <c r="O616" s="93"/>
      <c r="P616" s="238">
        <f>O616*H616</f>
        <v>0</v>
      </c>
      <c r="Q616" s="238">
        <v>0.0014575</v>
      </c>
      <c r="R616" s="238">
        <f>Q616*H616</f>
        <v>1.4089361</v>
      </c>
      <c r="S616" s="238">
        <v>0</v>
      </c>
      <c r="T616" s="239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40" t="s">
        <v>199</v>
      </c>
      <c r="AT616" s="240" t="s">
        <v>196</v>
      </c>
      <c r="AU616" s="240" t="s">
        <v>94</v>
      </c>
      <c r="AY616" s="18" t="s">
        <v>193</v>
      </c>
      <c r="BE616" s="241">
        <f>IF(N616="základní",J616,0)</f>
        <v>0</v>
      </c>
      <c r="BF616" s="241">
        <f>IF(N616="snížená",J616,0)</f>
        <v>0</v>
      </c>
      <c r="BG616" s="241">
        <f>IF(N616="zákl. přenesená",J616,0)</f>
        <v>0</v>
      </c>
      <c r="BH616" s="241">
        <f>IF(N616="sníž. přenesená",J616,0)</f>
        <v>0</v>
      </c>
      <c r="BI616" s="241">
        <f>IF(N616="nulová",J616,0)</f>
        <v>0</v>
      </c>
      <c r="BJ616" s="18" t="s">
        <v>92</v>
      </c>
      <c r="BK616" s="241">
        <f>ROUND(I616*H616,2)</f>
        <v>0</v>
      </c>
      <c r="BL616" s="18" t="s">
        <v>199</v>
      </c>
      <c r="BM616" s="240" t="s">
        <v>952</v>
      </c>
    </row>
    <row r="617" s="13" customFormat="1">
      <c r="A617" s="13"/>
      <c r="B617" s="242"/>
      <c r="C617" s="243"/>
      <c r="D617" s="244" t="s">
        <v>201</v>
      </c>
      <c r="E617" s="245" t="s">
        <v>1</v>
      </c>
      <c r="F617" s="246" t="s">
        <v>953</v>
      </c>
      <c r="G617" s="243"/>
      <c r="H617" s="245" t="s">
        <v>1</v>
      </c>
      <c r="I617" s="247"/>
      <c r="J617" s="243"/>
      <c r="K617" s="243"/>
      <c r="L617" s="248"/>
      <c r="M617" s="249"/>
      <c r="N617" s="250"/>
      <c r="O617" s="250"/>
      <c r="P617" s="250"/>
      <c r="Q617" s="250"/>
      <c r="R617" s="250"/>
      <c r="S617" s="250"/>
      <c r="T617" s="251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2" t="s">
        <v>201</v>
      </c>
      <c r="AU617" s="252" t="s">
        <v>94</v>
      </c>
      <c r="AV617" s="13" t="s">
        <v>92</v>
      </c>
      <c r="AW617" s="13" t="s">
        <v>40</v>
      </c>
      <c r="AX617" s="13" t="s">
        <v>85</v>
      </c>
      <c r="AY617" s="252" t="s">
        <v>193</v>
      </c>
    </row>
    <row r="618" s="14" customFormat="1">
      <c r="A618" s="14"/>
      <c r="B618" s="253"/>
      <c r="C618" s="254"/>
      <c r="D618" s="244" t="s">
        <v>201</v>
      </c>
      <c r="E618" s="255" t="s">
        <v>1</v>
      </c>
      <c r="F618" s="256" t="s">
        <v>954</v>
      </c>
      <c r="G618" s="254"/>
      <c r="H618" s="257">
        <v>966.67999999999995</v>
      </c>
      <c r="I618" s="258"/>
      <c r="J618" s="254"/>
      <c r="K618" s="254"/>
      <c r="L618" s="259"/>
      <c r="M618" s="260"/>
      <c r="N618" s="261"/>
      <c r="O618" s="261"/>
      <c r="P618" s="261"/>
      <c r="Q618" s="261"/>
      <c r="R618" s="261"/>
      <c r="S618" s="261"/>
      <c r="T618" s="262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63" t="s">
        <v>201</v>
      </c>
      <c r="AU618" s="263" t="s">
        <v>94</v>
      </c>
      <c r="AV618" s="14" t="s">
        <v>94</v>
      </c>
      <c r="AW618" s="14" t="s">
        <v>40</v>
      </c>
      <c r="AX618" s="14" t="s">
        <v>92</v>
      </c>
      <c r="AY618" s="263" t="s">
        <v>193</v>
      </c>
    </row>
    <row r="619" s="2" customFormat="1" ht="33" customHeight="1">
      <c r="A619" s="40"/>
      <c r="B619" s="41"/>
      <c r="C619" s="229" t="s">
        <v>955</v>
      </c>
      <c r="D619" s="229" t="s">
        <v>196</v>
      </c>
      <c r="E619" s="230" t="s">
        <v>956</v>
      </c>
      <c r="F619" s="231" t="s">
        <v>957</v>
      </c>
      <c r="G619" s="232" t="s">
        <v>221</v>
      </c>
      <c r="H619" s="233">
        <v>10</v>
      </c>
      <c r="I619" s="234"/>
      <c r="J619" s="235">
        <f>ROUND(I619*H619,2)</f>
        <v>0</v>
      </c>
      <c r="K619" s="231" t="s">
        <v>222</v>
      </c>
      <c r="L619" s="46"/>
      <c r="M619" s="236" t="s">
        <v>1</v>
      </c>
      <c r="N619" s="237" t="s">
        <v>50</v>
      </c>
      <c r="O619" s="93"/>
      <c r="P619" s="238">
        <f>O619*H619</f>
        <v>0</v>
      </c>
      <c r="Q619" s="238">
        <v>0</v>
      </c>
      <c r="R619" s="238">
        <f>Q619*H619</f>
        <v>0</v>
      </c>
      <c r="S619" s="238">
        <v>0</v>
      </c>
      <c r="T619" s="239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40" t="s">
        <v>199</v>
      </c>
      <c r="AT619" s="240" t="s">
        <v>196</v>
      </c>
      <c r="AU619" s="240" t="s">
        <v>94</v>
      </c>
      <c r="AY619" s="18" t="s">
        <v>193</v>
      </c>
      <c r="BE619" s="241">
        <f>IF(N619="základní",J619,0)</f>
        <v>0</v>
      </c>
      <c r="BF619" s="241">
        <f>IF(N619="snížená",J619,0)</f>
        <v>0</v>
      </c>
      <c r="BG619" s="241">
        <f>IF(N619="zákl. přenesená",J619,0)</f>
        <v>0</v>
      </c>
      <c r="BH619" s="241">
        <f>IF(N619="sníž. přenesená",J619,0)</f>
        <v>0</v>
      </c>
      <c r="BI619" s="241">
        <f>IF(N619="nulová",J619,0)</f>
        <v>0</v>
      </c>
      <c r="BJ619" s="18" t="s">
        <v>92</v>
      </c>
      <c r="BK619" s="241">
        <f>ROUND(I619*H619,2)</f>
        <v>0</v>
      </c>
      <c r="BL619" s="18" t="s">
        <v>199</v>
      </c>
      <c r="BM619" s="240" t="s">
        <v>958</v>
      </c>
    </row>
    <row r="620" s="2" customFormat="1" ht="33" customHeight="1">
      <c r="A620" s="40"/>
      <c r="B620" s="41"/>
      <c r="C620" s="229" t="s">
        <v>959</v>
      </c>
      <c r="D620" s="229" t="s">
        <v>196</v>
      </c>
      <c r="E620" s="230" t="s">
        <v>960</v>
      </c>
      <c r="F620" s="231" t="s">
        <v>961</v>
      </c>
      <c r="G620" s="232" t="s">
        <v>221</v>
      </c>
      <c r="H620" s="233">
        <v>60</v>
      </c>
      <c r="I620" s="234"/>
      <c r="J620" s="235">
        <f>ROUND(I620*H620,2)</f>
        <v>0</v>
      </c>
      <c r="K620" s="231" t="s">
        <v>222</v>
      </c>
      <c r="L620" s="46"/>
      <c r="M620" s="236" t="s">
        <v>1</v>
      </c>
      <c r="N620" s="237" t="s">
        <v>50</v>
      </c>
      <c r="O620" s="93"/>
      <c r="P620" s="238">
        <f>O620*H620</f>
        <v>0</v>
      </c>
      <c r="Q620" s="238">
        <v>0</v>
      </c>
      <c r="R620" s="238">
        <f>Q620*H620</f>
        <v>0</v>
      </c>
      <c r="S620" s="238">
        <v>0</v>
      </c>
      <c r="T620" s="239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40" t="s">
        <v>199</v>
      </c>
      <c r="AT620" s="240" t="s">
        <v>196</v>
      </c>
      <c r="AU620" s="240" t="s">
        <v>94</v>
      </c>
      <c r="AY620" s="18" t="s">
        <v>193</v>
      </c>
      <c r="BE620" s="241">
        <f>IF(N620="základní",J620,0)</f>
        <v>0</v>
      </c>
      <c r="BF620" s="241">
        <f>IF(N620="snížená",J620,0)</f>
        <v>0</v>
      </c>
      <c r="BG620" s="241">
        <f>IF(N620="zákl. přenesená",J620,0)</f>
        <v>0</v>
      </c>
      <c r="BH620" s="241">
        <f>IF(N620="sníž. přenesená",J620,0)</f>
        <v>0</v>
      </c>
      <c r="BI620" s="241">
        <f>IF(N620="nulová",J620,0)</f>
        <v>0</v>
      </c>
      <c r="BJ620" s="18" t="s">
        <v>92</v>
      </c>
      <c r="BK620" s="241">
        <f>ROUND(I620*H620,2)</f>
        <v>0</v>
      </c>
      <c r="BL620" s="18" t="s">
        <v>199</v>
      </c>
      <c r="BM620" s="240" t="s">
        <v>962</v>
      </c>
    </row>
    <row r="621" s="13" customFormat="1">
      <c r="A621" s="13"/>
      <c r="B621" s="242"/>
      <c r="C621" s="243"/>
      <c r="D621" s="244" t="s">
        <v>201</v>
      </c>
      <c r="E621" s="245" t="s">
        <v>1</v>
      </c>
      <c r="F621" s="246" t="s">
        <v>963</v>
      </c>
      <c r="G621" s="243"/>
      <c r="H621" s="245" t="s">
        <v>1</v>
      </c>
      <c r="I621" s="247"/>
      <c r="J621" s="243"/>
      <c r="K621" s="243"/>
      <c r="L621" s="248"/>
      <c r="M621" s="249"/>
      <c r="N621" s="250"/>
      <c r="O621" s="250"/>
      <c r="P621" s="250"/>
      <c r="Q621" s="250"/>
      <c r="R621" s="250"/>
      <c r="S621" s="250"/>
      <c r="T621" s="251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52" t="s">
        <v>201</v>
      </c>
      <c r="AU621" s="252" t="s">
        <v>94</v>
      </c>
      <c r="AV621" s="13" t="s">
        <v>92</v>
      </c>
      <c r="AW621" s="13" t="s">
        <v>40</v>
      </c>
      <c r="AX621" s="13" t="s">
        <v>85</v>
      </c>
      <c r="AY621" s="252" t="s">
        <v>193</v>
      </c>
    </row>
    <row r="622" s="13" customFormat="1">
      <c r="A622" s="13"/>
      <c r="B622" s="242"/>
      <c r="C622" s="243"/>
      <c r="D622" s="244" t="s">
        <v>201</v>
      </c>
      <c r="E622" s="245" t="s">
        <v>1</v>
      </c>
      <c r="F622" s="246" t="s">
        <v>964</v>
      </c>
      <c r="G622" s="243"/>
      <c r="H622" s="245" t="s">
        <v>1</v>
      </c>
      <c r="I622" s="247"/>
      <c r="J622" s="243"/>
      <c r="K622" s="243"/>
      <c r="L622" s="248"/>
      <c r="M622" s="249"/>
      <c r="N622" s="250"/>
      <c r="O622" s="250"/>
      <c r="P622" s="250"/>
      <c r="Q622" s="250"/>
      <c r="R622" s="250"/>
      <c r="S622" s="250"/>
      <c r="T622" s="251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2" t="s">
        <v>201</v>
      </c>
      <c r="AU622" s="252" t="s">
        <v>94</v>
      </c>
      <c r="AV622" s="13" t="s">
        <v>92</v>
      </c>
      <c r="AW622" s="13" t="s">
        <v>40</v>
      </c>
      <c r="AX622" s="13" t="s">
        <v>85</v>
      </c>
      <c r="AY622" s="252" t="s">
        <v>193</v>
      </c>
    </row>
    <row r="623" s="14" customFormat="1">
      <c r="A623" s="14"/>
      <c r="B623" s="253"/>
      <c r="C623" s="254"/>
      <c r="D623" s="244" t="s">
        <v>201</v>
      </c>
      <c r="E623" s="255" t="s">
        <v>1</v>
      </c>
      <c r="F623" s="256" t="s">
        <v>555</v>
      </c>
      <c r="G623" s="254"/>
      <c r="H623" s="257">
        <v>60</v>
      </c>
      <c r="I623" s="258"/>
      <c r="J623" s="254"/>
      <c r="K623" s="254"/>
      <c r="L623" s="259"/>
      <c r="M623" s="260"/>
      <c r="N623" s="261"/>
      <c r="O623" s="261"/>
      <c r="P623" s="261"/>
      <c r="Q623" s="261"/>
      <c r="R623" s="261"/>
      <c r="S623" s="261"/>
      <c r="T623" s="262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63" t="s">
        <v>201</v>
      </c>
      <c r="AU623" s="263" t="s">
        <v>94</v>
      </c>
      <c r="AV623" s="14" t="s">
        <v>94</v>
      </c>
      <c r="AW623" s="14" t="s">
        <v>40</v>
      </c>
      <c r="AX623" s="14" t="s">
        <v>92</v>
      </c>
      <c r="AY623" s="263" t="s">
        <v>193</v>
      </c>
    </row>
    <row r="624" s="2" customFormat="1" ht="33" customHeight="1">
      <c r="A624" s="40"/>
      <c r="B624" s="41"/>
      <c r="C624" s="229" t="s">
        <v>965</v>
      </c>
      <c r="D624" s="229" t="s">
        <v>196</v>
      </c>
      <c r="E624" s="230" t="s">
        <v>966</v>
      </c>
      <c r="F624" s="231" t="s">
        <v>967</v>
      </c>
      <c r="G624" s="232" t="s">
        <v>221</v>
      </c>
      <c r="H624" s="233">
        <v>10</v>
      </c>
      <c r="I624" s="234"/>
      <c r="J624" s="235">
        <f>ROUND(I624*H624,2)</f>
        <v>0</v>
      </c>
      <c r="K624" s="231" t="s">
        <v>222</v>
      </c>
      <c r="L624" s="46"/>
      <c r="M624" s="236" t="s">
        <v>1</v>
      </c>
      <c r="N624" s="237" t="s">
        <v>50</v>
      </c>
      <c r="O624" s="93"/>
      <c r="P624" s="238">
        <f>O624*H624</f>
        <v>0</v>
      </c>
      <c r="Q624" s="238">
        <v>0</v>
      </c>
      <c r="R624" s="238">
        <f>Q624*H624</f>
        <v>0</v>
      </c>
      <c r="S624" s="238">
        <v>0</v>
      </c>
      <c r="T624" s="239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40" t="s">
        <v>199</v>
      </c>
      <c r="AT624" s="240" t="s">
        <v>196</v>
      </c>
      <c r="AU624" s="240" t="s">
        <v>94</v>
      </c>
      <c r="AY624" s="18" t="s">
        <v>193</v>
      </c>
      <c r="BE624" s="241">
        <f>IF(N624="základní",J624,0)</f>
        <v>0</v>
      </c>
      <c r="BF624" s="241">
        <f>IF(N624="snížená",J624,0)</f>
        <v>0</v>
      </c>
      <c r="BG624" s="241">
        <f>IF(N624="zákl. přenesená",J624,0)</f>
        <v>0</v>
      </c>
      <c r="BH624" s="241">
        <f>IF(N624="sníž. přenesená",J624,0)</f>
        <v>0</v>
      </c>
      <c r="BI624" s="241">
        <f>IF(N624="nulová",J624,0)</f>
        <v>0</v>
      </c>
      <c r="BJ624" s="18" t="s">
        <v>92</v>
      </c>
      <c r="BK624" s="241">
        <f>ROUND(I624*H624,2)</f>
        <v>0</v>
      </c>
      <c r="BL624" s="18" t="s">
        <v>199</v>
      </c>
      <c r="BM624" s="240" t="s">
        <v>968</v>
      </c>
    </row>
    <row r="625" s="2" customFormat="1" ht="24.15" customHeight="1">
      <c r="A625" s="40"/>
      <c r="B625" s="41"/>
      <c r="C625" s="229" t="s">
        <v>969</v>
      </c>
      <c r="D625" s="229" t="s">
        <v>196</v>
      </c>
      <c r="E625" s="230" t="s">
        <v>970</v>
      </c>
      <c r="F625" s="231" t="s">
        <v>971</v>
      </c>
      <c r="G625" s="232" t="s">
        <v>207</v>
      </c>
      <c r="H625" s="233">
        <v>1</v>
      </c>
      <c r="I625" s="234"/>
      <c r="J625" s="235">
        <f>ROUND(I625*H625,2)</f>
        <v>0</v>
      </c>
      <c r="K625" s="231" t="s">
        <v>1</v>
      </c>
      <c r="L625" s="46"/>
      <c r="M625" s="236" t="s">
        <v>1</v>
      </c>
      <c r="N625" s="237" t="s">
        <v>50</v>
      </c>
      <c r="O625" s="93"/>
      <c r="P625" s="238">
        <f>O625*H625</f>
        <v>0</v>
      </c>
      <c r="Q625" s="238">
        <v>0</v>
      </c>
      <c r="R625" s="238">
        <f>Q625*H625</f>
        <v>0</v>
      </c>
      <c r="S625" s="238">
        <v>0</v>
      </c>
      <c r="T625" s="239">
        <f>S625*H625</f>
        <v>0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40" t="s">
        <v>199</v>
      </c>
      <c r="AT625" s="240" t="s">
        <v>196</v>
      </c>
      <c r="AU625" s="240" t="s">
        <v>94</v>
      </c>
      <c r="AY625" s="18" t="s">
        <v>193</v>
      </c>
      <c r="BE625" s="241">
        <f>IF(N625="základní",J625,0)</f>
        <v>0</v>
      </c>
      <c r="BF625" s="241">
        <f>IF(N625="snížená",J625,0)</f>
        <v>0</v>
      </c>
      <c r="BG625" s="241">
        <f>IF(N625="zákl. přenesená",J625,0)</f>
        <v>0</v>
      </c>
      <c r="BH625" s="241">
        <f>IF(N625="sníž. přenesená",J625,0)</f>
        <v>0</v>
      </c>
      <c r="BI625" s="241">
        <f>IF(N625="nulová",J625,0)</f>
        <v>0</v>
      </c>
      <c r="BJ625" s="18" t="s">
        <v>92</v>
      </c>
      <c r="BK625" s="241">
        <f>ROUND(I625*H625,2)</f>
        <v>0</v>
      </c>
      <c r="BL625" s="18" t="s">
        <v>199</v>
      </c>
      <c r="BM625" s="240" t="s">
        <v>972</v>
      </c>
    </row>
    <row r="626" s="2" customFormat="1" ht="24.15" customHeight="1">
      <c r="A626" s="40"/>
      <c r="B626" s="41"/>
      <c r="C626" s="229" t="s">
        <v>973</v>
      </c>
      <c r="D626" s="229" t="s">
        <v>196</v>
      </c>
      <c r="E626" s="230" t="s">
        <v>974</v>
      </c>
      <c r="F626" s="231" t="s">
        <v>975</v>
      </c>
      <c r="G626" s="232" t="s">
        <v>207</v>
      </c>
      <c r="H626" s="233">
        <v>1</v>
      </c>
      <c r="I626" s="234"/>
      <c r="J626" s="235">
        <f>ROUND(I626*H626,2)</f>
        <v>0</v>
      </c>
      <c r="K626" s="231" t="s">
        <v>1</v>
      </c>
      <c r="L626" s="46"/>
      <c r="M626" s="236" t="s">
        <v>1</v>
      </c>
      <c r="N626" s="237" t="s">
        <v>50</v>
      </c>
      <c r="O626" s="93"/>
      <c r="P626" s="238">
        <f>O626*H626</f>
        <v>0</v>
      </c>
      <c r="Q626" s="238">
        <v>0</v>
      </c>
      <c r="R626" s="238">
        <f>Q626*H626</f>
        <v>0</v>
      </c>
      <c r="S626" s="238">
        <v>0</v>
      </c>
      <c r="T626" s="239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40" t="s">
        <v>199</v>
      </c>
      <c r="AT626" s="240" t="s">
        <v>196</v>
      </c>
      <c r="AU626" s="240" t="s">
        <v>94</v>
      </c>
      <c r="AY626" s="18" t="s">
        <v>193</v>
      </c>
      <c r="BE626" s="241">
        <f>IF(N626="základní",J626,0)</f>
        <v>0</v>
      </c>
      <c r="BF626" s="241">
        <f>IF(N626="snížená",J626,0)</f>
        <v>0</v>
      </c>
      <c r="BG626" s="241">
        <f>IF(N626="zákl. přenesená",J626,0)</f>
        <v>0</v>
      </c>
      <c r="BH626" s="241">
        <f>IF(N626="sníž. přenesená",J626,0)</f>
        <v>0</v>
      </c>
      <c r="BI626" s="241">
        <f>IF(N626="nulová",J626,0)</f>
        <v>0</v>
      </c>
      <c r="BJ626" s="18" t="s">
        <v>92</v>
      </c>
      <c r="BK626" s="241">
        <f>ROUND(I626*H626,2)</f>
        <v>0</v>
      </c>
      <c r="BL626" s="18" t="s">
        <v>199</v>
      </c>
      <c r="BM626" s="240" t="s">
        <v>976</v>
      </c>
    </row>
    <row r="627" s="2" customFormat="1" ht="33" customHeight="1">
      <c r="A627" s="40"/>
      <c r="B627" s="41"/>
      <c r="C627" s="229" t="s">
        <v>977</v>
      </c>
      <c r="D627" s="229" t="s">
        <v>196</v>
      </c>
      <c r="E627" s="230" t="s">
        <v>788</v>
      </c>
      <c r="F627" s="231" t="s">
        <v>789</v>
      </c>
      <c r="G627" s="232" t="s">
        <v>130</v>
      </c>
      <c r="H627" s="233">
        <v>536.27999999999997</v>
      </c>
      <c r="I627" s="234"/>
      <c r="J627" s="235">
        <f>ROUND(I627*H627,2)</f>
        <v>0</v>
      </c>
      <c r="K627" s="231" t="s">
        <v>222</v>
      </c>
      <c r="L627" s="46"/>
      <c r="M627" s="236" t="s">
        <v>1</v>
      </c>
      <c r="N627" s="237" t="s">
        <v>50</v>
      </c>
      <c r="O627" s="93"/>
      <c r="P627" s="238">
        <f>O627*H627</f>
        <v>0</v>
      </c>
      <c r="Q627" s="238">
        <v>4.4499999999999997E-05</v>
      </c>
      <c r="R627" s="238">
        <f>Q627*H627</f>
        <v>0.023864459999999997</v>
      </c>
      <c r="S627" s="238">
        <v>0</v>
      </c>
      <c r="T627" s="239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40" t="s">
        <v>199</v>
      </c>
      <c r="AT627" s="240" t="s">
        <v>196</v>
      </c>
      <c r="AU627" s="240" t="s">
        <v>94</v>
      </c>
      <c r="AY627" s="18" t="s">
        <v>193</v>
      </c>
      <c r="BE627" s="241">
        <f>IF(N627="základní",J627,0)</f>
        <v>0</v>
      </c>
      <c r="BF627" s="241">
        <f>IF(N627="snížená",J627,0)</f>
        <v>0</v>
      </c>
      <c r="BG627" s="241">
        <f>IF(N627="zákl. přenesená",J627,0)</f>
        <v>0</v>
      </c>
      <c r="BH627" s="241">
        <f>IF(N627="sníž. přenesená",J627,0)</f>
        <v>0</v>
      </c>
      <c r="BI627" s="241">
        <f>IF(N627="nulová",J627,0)</f>
        <v>0</v>
      </c>
      <c r="BJ627" s="18" t="s">
        <v>92</v>
      </c>
      <c r="BK627" s="241">
        <f>ROUND(I627*H627,2)</f>
        <v>0</v>
      </c>
      <c r="BL627" s="18" t="s">
        <v>199</v>
      </c>
      <c r="BM627" s="240" t="s">
        <v>978</v>
      </c>
    </row>
    <row r="628" s="13" customFormat="1">
      <c r="A628" s="13"/>
      <c r="B628" s="242"/>
      <c r="C628" s="243"/>
      <c r="D628" s="244" t="s">
        <v>201</v>
      </c>
      <c r="E628" s="245" t="s">
        <v>1</v>
      </c>
      <c r="F628" s="246" t="s">
        <v>979</v>
      </c>
      <c r="G628" s="243"/>
      <c r="H628" s="245" t="s">
        <v>1</v>
      </c>
      <c r="I628" s="247"/>
      <c r="J628" s="243"/>
      <c r="K628" s="243"/>
      <c r="L628" s="248"/>
      <c r="M628" s="249"/>
      <c r="N628" s="250"/>
      <c r="O628" s="250"/>
      <c r="P628" s="250"/>
      <c r="Q628" s="250"/>
      <c r="R628" s="250"/>
      <c r="S628" s="250"/>
      <c r="T628" s="251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52" t="s">
        <v>201</v>
      </c>
      <c r="AU628" s="252" t="s">
        <v>94</v>
      </c>
      <c r="AV628" s="13" t="s">
        <v>92</v>
      </c>
      <c r="AW628" s="13" t="s">
        <v>40</v>
      </c>
      <c r="AX628" s="13" t="s">
        <v>85</v>
      </c>
      <c r="AY628" s="252" t="s">
        <v>193</v>
      </c>
    </row>
    <row r="629" s="14" customFormat="1">
      <c r="A629" s="14"/>
      <c r="B629" s="253"/>
      <c r="C629" s="254"/>
      <c r="D629" s="244" t="s">
        <v>201</v>
      </c>
      <c r="E629" s="255" t="s">
        <v>1</v>
      </c>
      <c r="F629" s="256" t="s">
        <v>980</v>
      </c>
      <c r="G629" s="254"/>
      <c r="H629" s="257">
        <v>536.27999999999997</v>
      </c>
      <c r="I629" s="258"/>
      <c r="J629" s="254"/>
      <c r="K629" s="254"/>
      <c r="L629" s="259"/>
      <c r="M629" s="260"/>
      <c r="N629" s="261"/>
      <c r="O629" s="261"/>
      <c r="P629" s="261"/>
      <c r="Q629" s="261"/>
      <c r="R629" s="261"/>
      <c r="S629" s="261"/>
      <c r="T629" s="262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63" t="s">
        <v>201</v>
      </c>
      <c r="AU629" s="263" t="s">
        <v>94</v>
      </c>
      <c r="AV629" s="14" t="s">
        <v>94</v>
      </c>
      <c r="AW629" s="14" t="s">
        <v>40</v>
      </c>
      <c r="AX629" s="14" t="s">
        <v>92</v>
      </c>
      <c r="AY629" s="263" t="s">
        <v>193</v>
      </c>
    </row>
    <row r="630" s="12" customFormat="1" ht="20.88" customHeight="1">
      <c r="A630" s="12"/>
      <c r="B630" s="213"/>
      <c r="C630" s="214"/>
      <c r="D630" s="215" t="s">
        <v>84</v>
      </c>
      <c r="E630" s="227" t="s">
        <v>981</v>
      </c>
      <c r="F630" s="227" t="s">
        <v>982</v>
      </c>
      <c r="G630" s="214"/>
      <c r="H630" s="214"/>
      <c r="I630" s="217"/>
      <c r="J630" s="228">
        <f>BK630</f>
        <v>0</v>
      </c>
      <c r="K630" s="214"/>
      <c r="L630" s="219"/>
      <c r="M630" s="220"/>
      <c r="N630" s="221"/>
      <c r="O630" s="221"/>
      <c r="P630" s="222">
        <f>SUM(P631:P632)</f>
        <v>0</v>
      </c>
      <c r="Q630" s="221"/>
      <c r="R630" s="222">
        <f>SUM(R631:R632)</f>
        <v>0</v>
      </c>
      <c r="S630" s="221"/>
      <c r="T630" s="223">
        <f>SUM(T631:T632)</f>
        <v>0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224" t="s">
        <v>92</v>
      </c>
      <c r="AT630" s="225" t="s">
        <v>84</v>
      </c>
      <c r="AU630" s="225" t="s">
        <v>94</v>
      </c>
      <c r="AY630" s="224" t="s">
        <v>193</v>
      </c>
      <c r="BK630" s="226">
        <f>SUM(BK631:BK632)</f>
        <v>0</v>
      </c>
    </row>
    <row r="631" s="2" customFormat="1" ht="16.5" customHeight="1">
      <c r="A631" s="40"/>
      <c r="B631" s="41"/>
      <c r="C631" s="229" t="s">
        <v>983</v>
      </c>
      <c r="D631" s="229" t="s">
        <v>196</v>
      </c>
      <c r="E631" s="230" t="s">
        <v>984</v>
      </c>
      <c r="F631" s="231" t="s">
        <v>985</v>
      </c>
      <c r="G631" s="232" t="s">
        <v>986</v>
      </c>
      <c r="H631" s="233">
        <v>181.99600000000001</v>
      </c>
      <c r="I631" s="234"/>
      <c r="J631" s="235">
        <f>ROUND(I631*H631,2)</f>
        <v>0</v>
      </c>
      <c r="K631" s="231" t="s">
        <v>222</v>
      </c>
      <c r="L631" s="46"/>
      <c r="M631" s="236" t="s">
        <v>1</v>
      </c>
      <c r="N631" s="237" t="s">
        <v>50</v>
      </c>
      <c r="O631" s="93"/>
      <c r="P631" s="238">
        <f>O631*H631</f>
        <v>0</v>
      </c>
      <c r="Q631" s="238">
        <v>0</v>
      </c>
      <c r="R631" s="238">
        <f>Q631*H631</f>
        <v>0</v>
      </c>
      <c r="S631" s="238">
        <v>0</v>
      </c>
      <c r="T631" s="239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40" t="s">
        <v>199</v>
      </c>
      <c r="AT631" s="240" t="s">
        <v>196</v>
      </c>
      <c r="AU631" s="240" t="s">
        <v>211</v>
      </c>
      <c r="AY631" s="18" t="s">
        <v>193</v>
      </c>
      <c r="BE631" s="241">
        <f>IF(N631="základní",J631,0)</f>
        <v>0</v>
      </c>
      <c r="BF631" s="241">
        <f>IF(N631="snížená",J631,0)</f>
        <v>0</v>
      </c>
      <c r="BG631" s="241">
        <f>IF(N631="zákl. přenesená",J631,0)</f>
        <v>0</v>
      </c>
      <c r="BH631" s="241">
        <f>IF(N631="sníž. přenesená",J631,0)</f>
        <v>0</v>
      </c>
      <c r="BI631" s="241">
        <f>IF(N631="nulová",J631,0)</f>
        <v>0</v>
      </c>
      <c r="BJ631" s="18" t="s">
        <v>92</v>
      </c>
      <c r="BK631" s="241">
        <f>ROUND(I631*H631,2)</f>
        <v>0</v>
      </c>
      <c r="BL631" s="18" t="s">
        <v>199</v>
      </c>
      <c r="BM631" s="240" t="s">
        <v>987</v>
      </c>
    </row>
    <row r="632" s="2" customFormat="1" ht="24.15" customHeight="1">
      <c r="A632" s="40"/>
      <c r="B632" s="41"/>
      <c r="C632" s="229" t="s">
        <v>988</v>
      </c>
      <c r="D632" s="229" t="s">
        <v>196</v>
      </c>
      <c r="E632" s="230" t="s">
        <v>989</v>
      </c>
      <c r="F632" s="231" t="s">
        <v>990</v>
      </c>
      <c r="G632" s="232" t="s">
        <v>986</v>
      </c>
      <c r="H632" s="233">
        <v>181.99600000000001</v>
      </c>
      <c r="I632" s="234"/>
      <c r="J632" s="235">
        <f>ROUND(I632*H632,2)</f>
        <v>0</v>
      </c>
      <c r="K632" s="231" t="s">
        <v>222</v>
      </c>
      <c r="L632" s="46"/>
      <c r="M632" s="236" t="s">
        <v>1</v>
      </c>
      <c r="N632" s="237" t="s">
        <v>50</v>
      </c>
      <c r="O632" s="93"/>
      <c r="P632" s="238">
        <f>O632*H632</f>
        <v>0</v>
      </c>
      <c r="Q632" s="238">
        <v>0</v>
      </c>
      <c r="R632" s="238">
        <f>Q632*H632</f>
        <v>0</v>
      </c>
      <c r="S632" s="238">
        <v>0</v>
      </c>
      <c r="T632" s="239">
        <f>S632*H632</f>
        <v>0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40" t="s">
        <v>199</v>
      </c>
      <c r="AT632" s="240" t="s">
        <v>196</v>
      </c>
      <c r="AU632" s="240" t="s">
        <v>211</v>
      </c>
      <c r="AY632" s="18" t="s">
        <v>193</v>
      </c>
      <c r="BE632" s="241">
        <f>IF(N632="základní",J632,0)</f>
        <v>0</v>
      </c>
      <c r="BF632" s="241">
        <f>IF(N632="snížená",J632,0)</f>
        <v>0</v>
      </c>
      <c r="BG632" s="241">
        <f>IF(N632="zákl. přenesená",J632,0)</f>
        <v>0</v>
      </c>
      <c r="BH632" s="241">
        <f>IF(N632="sníž. přenesená",J632,0)</f>
        <v>0</v>
      </c>
      <c r="BI632" s="241">
        <f>IF(N632="nulová",J632,0)</f>
        <v>0</v>
      </c>
      <c r="BJ632" s="18" t="s">
        <v>92</v>
      </c>
      <c r="BK632" s="241">
        <f>ROUND(I632*H632,2)</f>
        <v>0</v>
      </c>
      <c r="BL632" s="18" t="s">
        <v>199</v>
      </c>
      <c r="BM632" s="240" t="s">
        <v>991</v>
      </c>
    </row>
    <row r="633" s="12" customFormat="1" ht="20.88" customHeight="1">
      <c r="A633" s="12"/>
      <c r="B633" s="213"/>
      <c r="C633" s="214"/>
      <c r="D633" s="215" t="s">
        <v>84</v>
      </c>
      <c r="E633" s="227" t="s">
        <v>992</v>
      </c>
      <c r="F633" s="227" t="s">
        <v>993</v>
      </c>
      <c r="G633" s="214"/>
      <c r="H633" s="214"/>
      <c r="I633" s="217"/>
      <c r="J633" s="228">
        <f>BK633</f>
        <v>0</v>
      </c>
      <c r="K633" s="214"/>
      <c r="L633" s="219"/>
      <c r="M633" s="220"/>
      <c r="N633" s="221"/>
      <c r="O633" s="221"/>
      <c r="P633" s="222">
        <f>SUM(P634:P639)</f>
        <v>0</v>
      </c>
      <c r="Q633" s="221"/>
      <c r="R633" s="222">
        <f>SUM(R634:R639)</f>
        <v>0</v>
      </c>
      <c r="S633" s="221"/>
      <c r="T633" s="223">
        <f>SUM(T634:T639)</f>
        <v>0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224" t="s">
        <v>92</v>
      </c>
      <c r="AT633" s="225" t="s">
        <v>84</v>
      </c>
      <c r="AU633" s="225" t="s">
        <v>94</v>
      </c>
      <c r="AY633" s="224" t="s">
        <v>193</v>
      </c>
      <c r="BK633" s="226">
        <f>SUM(BK634:BK639)</f>
        <v>0</v>
      </c>
    </row>
    <row r="634" s="2" customFormat="1" ht="24.15" customHeight="1">
      <c r="A634" s="40"/>
      <c r="B634" s="41"/>
      <c r="C634" s="229" t="s">
        <v>994</v>
      </c>
      <c r="D634" s="229" t="s">
        <v>196</v>
      </c>
      <c r="E634" s="230" t="s">
        <v>995</v>
      </c>
      <c r="F634" s="231" t="s">
        <v>996</v>
      </c>
      <c r="G634" s="232" t="s">
        <v>986</v>
      </c>
      <c r="H634" s="233">
        <v>279.20299999999997</v>
      </c>
      <c r="I634" s="234"/>
      <c r="J634" s="235">
        <f>ROUND(I634*H634,2)</f>
        <v>0</v>
      </c>
      <c r="K634" s="231" t="s">
        <v>222</v>
      </c>
      <c r="L634" s="46"/>
      <c r="M634" s="236" t="s">
        <v>1</v>
      </c>
      <c r="N634" s="237" t="s">
        <v>50</v>
      </c>
      <c r="O634" s="93"/>
      <c r="P634" s="238">
        <f>O634*H634</f>
        <v>0</v>
      </c>
      <c r="Q634" s="238">
        <v>0</v>
      </c>
      <c r="R634" s="238">
        <f>Q634*H634</f>
        <v>0</v>
      </c>
      <c r="S634" s="238">
        <v>0</v>
      </c>
      <c r="T634" s="239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40" t="s">
        <v>199</v>
      </c>
      <c r="AT634" s="240" t="s">
        <v>196</v>
      </c>
      <c r="AU634" s="240" t="s">
        <v>211</v>
      </c>
      <c r="AY634" s="18" t="s">
        <v>193</v>
      </c>
      <c r="BE634" s="241">
        <f>IF(N634="základní",J634,0)</f>
        <v>0</v>
      </c>
      <c r="BF634" s="241">
        <f>IF(N634="snížená",J634,0)</f>
        <v>0</v>
      </c>
      <c r="BG634" s="241">
        <f>IF(N634="zákl. přenesená",J634,0)</f>
        <v>0</v>
      </c>
      <c r="BH634" s="241">
        <f>IF(N634="sníž. přenesená",J634,0)</f>
        <v>0</v>
      </c>
      <c r="BI634" s="241">
        <f>IF(N634="nulová",J634,0)</f>
        <v>0</v>
      </c>
      <c r="BJ634" s="18" t="s">
        <v>92</v>
      </c>
      <c r="BK634" s="241">
        <f>ROUND(I634*H634,2)</f>
        <v>0</v>
      </c>
      <c r="BL634" s="18" t="s">
        <v>199</v>
      </c>
      <c r="BM634" s="240" t="s">
        <v>997</v>
      </c>
    </row>
    <row r="635" s="2" customFormat="1" ht="33" customHeight="1">
      <c r="A635" s="40"/>
      <c r="B635" s="41"/>
      <c r="C635" s="229" t="s">
        <v>998</v>
      </c>
      <c r="D635" s="229" t="s">
        <v>196</v>
      </c>
      <c r="E635" s="230" t="s">
        <v>999</v>
      </c>
      <c r="F635" s="231" t="s">
        <v>1000</v>
      </c>
      <c r="G635" s="232" t="s">
        <v>986</v>
      </c>
      <c r="H635" s="233">
        <v>279.20299999999997</v>
      </c>
      <c r="I635" s="234"/>
      <c r="J635" s="235">
        <f>ROUND(I635*H635,2)</f>
        <v>0</v>
      </c>
      <c r="K635" s="231" t="s">
        <v>222</v>
      </c>
      <c r="L635" s="46"/>
      <c r="M635" s="236" t="s">
        <v>1</v>
      </c>
      <c r="N635" s="237" t="s">
        <v>50</v>
      </c>
      <c r="O635" s="93"/>
      <c r="P635" s="238">
        <f>O635*H635</f>
        <v>0</v>
      </c>
      <c r="Q635" s="238">
        <v>0</v>
      </c>
      <c r="R635" s="238">
        <f>Q635*H635</f>
        <v>0</v>
      </c>
      <c r="S635" s="238">
        <v>0</v>
      </c>
      <c r="T635" s="239">
        <f>S635*H635</f>
        <v>0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40" t="s">
        <v>199</v>
      </c>
      <c r="AT635" s="240" t="s">
        <v>196</v>
      </c>
      <c r="AU635" s="240" t="s">
        <v>211</v>
      </c>
      <c r="AY635" s="18" t="s">
        <v>193</v>
      </c>
      <c r="BE635" s="241">
        <f>IF(N635="základní",J635,0)</f>
        <v>0</v>
      </c>
      <c r="BF635" s="241">
        <f>IF(N635="snížená",J635,0)</f>
        <v>0</v>
      </c>
      <c r="BG635" s="241">
        <f>IF(N635="zákl. přenesená",J635,0)</f>
        <v>0</v>
      </c>
      <c r="BH635" s="241">
        <f>IF(N635="sníž. přenesená",J635,0)</f>
        <v>0</v>
      </c>
      <c r="BI635" s="241">
        <f>IF(N635="nulová",J635,0)</f>
        <v>0</v>
      </c>
      <c r="BJ635" s="18" t="s">
        <v>92</v>
      </c>
      <c r="BK635" s="241">
        <f>ROUND(I635*H635,2)</f>
        <v>0</v>
      </c>
      <c r="BL635" s="18" t="s">
        <v>199</v>
      </c>
      <c r="BM635" s="240" t="s">
        <v>1001</v>
      </c>
    </row>
    <row r="636" s="2" customFormat="1" ht="33" customHeight="1">
      <c r="A636" s="40"/>
      <c r="B636" s="41"/>
      <c r="C636" s="229" t="s">
        <v>1002</v>
      </c>
      <c r="D636" s="229" t="s">
        <v>196</v>
      </c>
      <c r="E636" s="230" t="s">
        <v>1003</v>
      </c>
      <c r="F636" s="231" t="s">
        <v>1004</v>
      </c>
      <c r="G636" s="232" t="s">
        <v>986</v>
      </c>
      <c r="H636" s="233">
        <v>279.20299999999997</v>
      </c>
      <c r="I636" s="234"/>
      <c r="J636" s="235">
        <f>ROUND(I636*H636,2)</f>
        <v>0</v>
      </c>
      <c r="K636" s="231" t="s">
        <v>222</v>
      </c>
      <c r="L636" s="46"/>
      <c r="M636" s="236" t="s">
        <v>1</v>
      </c>
      <c r="N636" s="237" t="s">
        <v>50</v>
      </c>
      <c r="O636" s="93"/>
      <c r="P636" s="238">
        <f>O636*H636</f>
        <v>0</v>
      </c>
      <c r="Q636" s="238">
        <v>0</v>
      </c>
      <c r="R636" s="238">
        <f>Q636*H636</f>
        <v>0</v>
      </c>
      <c r="S636" s="238">
        <v>0</v>
      </c>
      <c r="T636" s="239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40" t="s">
        <v>199</v>
      </c>
      <c r="AT636" s="240" t="s">
        <v>196</v>
      </c>
      <c r="AU636" s="240" t="s">
        <v>211</v>
      </c>
      <c r="AY636" s="18" t="s">
        <v>193</v>
      </c>
      <c r="BE636" s="241">
        <f>IF(N636="základní",J636,0)</f>
        <v>0</v>
      </c>
      <c r="BF636" s="241">
        <f>IF(N636="snížená",J636,0)</f>
        <v>0</v>
      </c>
      <c r="BG636" s="241">
        <f>IF(N636="zákl. přenesená",J636,0)</f>
        <v>0</v>
      </c>
      <c r="BH636" s="241">
        <f>IF(N636="sníž. přenesená",J636,0)</f>
        <v>0</v>
      </c>
      <c r="BI636" s="241">
        <f>IF(N636="nulová",J636,0)</f>
        <v>0</v>
      </c>
      <c r="BJ636" s="18" t="s">
        <v>92</v>
      </c>
      <c r="BK636" s="241">
        <f>ROUND(I636*H636,2)</f>
        <v>0</v>
      </c>
      <c r="BL636" s="18" t="s">
        <v>199</v>
      </c>
      <c r="BM636" s="240" t="s">
        <v>1005</v>
      </c>
    </row>
    <row r="637" s="2" customFormat="1" ht="24.15" customHeight="1">
      <c r="A637" s="40"/>
      <c r="B637" s="41"/>
      <c r="C637" s="229" t="s">
        <v>1006</v>
      </c>
      <c r="D637" s="229" t="s">
        <v>196</v>
      </c>
      <c r="E637" s="230" t="s">
        <v>1007</v>
      </c>
      <c r="F637" s="231" t="s">
        <v>1008</v>
      </c>
      <c r="G637" s="232" t="s">
        <v>986</v>
      </c>
      <c r="H637" s="233">
        <v>2792.0300000000002</v>
      </c>
      <c r="I637" s="234"/>
      <c r="J637" s="235">
        <f>ROUND(I637*H637,2)</f>
        <v>0</v>
      </c>
      <c r="K637" s="231" t="s">
        <v>222</v>
      </c>
      <c r="L637" s="46"/>
      <c r="M637" s="236" t="s">
        <v>1</v>
      </c>
      <c r="N637" s="237" t="s">
        <v>50</v>
      </c>
      <c r="O637" s="93"/>
      <c r="P637" s="238">
        <f>O637*H637</f>
        <v>0</v>
      </c>
      <c r="Q637" s="238">
        <v>0</v>
      </c>
      <c r="R637" s="238">
        <f>Q637*H637</f>
        <v>0</v>
      </c>
      <c r="S637" s="238">
        <v>0</v>
      </c>
      <c r="T637" s="239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40" t="s">
        <v>199</v>
      </c>
      <c r="AT637" s="240" t="s">
        <v>196</v>
      </c>
      <c r="AU637" s="240" t="s">
        <v>211</v>
      </c>
      <c r="AY637" s="18" t="s">
        <v>193</v>
      </c>
      <c r="BE637" s="241">
        <f>IF(N637="základní",J637,0)</f>
        <v>0</v>
      </c>
      <c r="BF637" s="241">
        <f>IF(N637="snížená",J637,0)</f>
        <v>0</v>
      </c>
      <c r="BG637" s="241">
        <f>IF(N637="zákl. přenesená",J637,0)</f>
        <v>0</v>
      </c>
      <c r="BH637" s="241">
        <f>IF(N637="sníž. přenesená",J637,0)</f>
        <v>0</v>
      </c>
      <c r="BI637" s="241">
        <f>IF(N637="nulová",J637,0)</f>
        <v>0</v>
      </c>
      <c r="BJ637" s="18" t="s">
        <v>92</v>
      </c>
      <c r="BK637" s="241">
        <f>ROUND(I637*H637,2)</f>
        <v>0</v>
      </c>
      <c r="BL637" s="18" t="s">
        <v>199</v>
      </c>
      <c r="BM637" s="240" t="s">
        <v>1009</v>
      </c>
    </row>
    <row r="638" s="14" customFormat="1">
      <c r="A638" s="14"/>
      <c r="B638" s="253"/>
      <c r="C638" s="254"/>
      <c r="D638" s="244" t="s">
        <v>201</v>
      </c>
      <c r="E638" s="254"/>
      <c r="F638" s="256" t="s">
        <v>1010</v>
      </c>
      <c r="G638" s="254"/>
      <c r="H638" s="257">
        <v>2792.0300000000002</v>
      </c>
      <c r="I638" s="258"/>
      <c r="J638" s="254"/>
      <c r="K638" s="254"/>
      <c r="L638" s="259"/>
      <c r="M638" s="260"/>
      <c r="N638" s="261"/>
      <c r="O638" s="261"/>
      <c r="P638" s="261"/>
      <c r="Q638" s="261"/>
      <c r="R638" s="261"/>
      <c r="S638" s="261"/>
      <c r="T638" s="262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63" t="s">
        <v>201</v>
      </c>
      <c r="AU638" s="263" t="s">
        <v>211</v>
      </c>
      <c r="AV638" s="14" t="s">
        <v>94</v>
      </c>
      <c r="AW638" s="14" t="s">
        <v>4</v>
      </c>
      <c r="AX638" s="14" t="s">
        <v>92</v>
      </c>
      <c r="AY638" s="263" t="s">
        <v>193</v>
      </c>
    </row>
    <row r="639" s="2" customFormat="1" ht="33" customHeight="1">
      <c r="A639" s="40"/>
      <c r="B639" s="41"/>
      <c r="C639" s="229" t="s">
        <v>1011</v>
      </c>
      <c r="D639" s="229" t="s">
        <v>196</v>
      </c>
      <c r="E639" s="230" t="s">
        <v>1012</v>
      </c>
      <c r="F639" s="231" t="s">
        <v>1013</v>
      </c>
      <c r="G639" s="232" t="s">
        <v>986</v>
      </c>
      <c r="H639" s="233">
        <v>9.8000000000000007</v>
      </c>
      <c r="I639" s="234"/>
      <c r="J639" s="235">
        <f>ROUND(I639*H639,2)</f>
        <v>0</v>
      </c>
      <c r="K639" s="231" t="s">
        <v>1</v>
      </c>
      <c r="L639" s="46"/>
      <c r="M639" s="236" t="s">
        <v>1</v>
      </c>
      <c r="N639" s="237" t="s">
        <v>50</v>
      </c>
      <c r="O639" s="93"/>
      <c r="P639" s="238">
        <f>O639*H639</f>
        <v>0</v>
      </c>
      <c r="Q639" s="238">
        <v>0</v>
      </c>
      <c r="R639" s="238">
        <f>Q639*H639</f>
        <v>0</v>
      </c>
      <c r="S639" s="238">
        <v>0</v>
      </c>
      <c r="T639" s="239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40" t="s">
        <v>199</v>
      </c>
      <c r="AT639" s="240" t="s">
        <v>196</v>
      </c>
      <c r="AU639" s="240" t="s">
        <v>211</v>
      </c>
      <c r="AY639" s="18" t="s">
        <v>193</v>
      </c>
      <c r="BE639" s="241">
        <f>IF(N639="základní",J639,0)</f>
        <v>0</v>
      </c>
      <c r="BF639" s="241">
        <f>IF(N639="snížená",J639,0)</f>
        <v>0</v>
      </c>
      <c r="BG639" s="241">
        <f>IF(N639="zákl. přenesená",J639,0)</f>
        <v>0</v>
      </c>
      <c r="BH639" s="241">
        <f>IF(N639="sníž. přenesená",J639,0)</f>
        <v>0</v>
      </c>
      <c r="BI639" s="241">
        <f>IF(N639="nulová",J639,0)</f>
        <v>0</v>
      </c>
      <c r="BJ639" s="18" t="s">
        <v>92</v>
      </c>
      <c r="BK639" s="241">
        <f>ROUND(I639*H639,2)</f>
        <v>0</v>
      </c>
      <c r="BL639" s="18" t="s">
        <v>199</v>
      </c>
      <c r="BM639" s="240" t="s">
        <v>1014</v>
      </c>
    </row>
    <row r="640" s="12" customFormat="1" ht="20.88" customHeight="1">
      <c r="A640" s="12"/>
      <c r="B640" s="213"/>
      <c r="C640" s="214"/>
      <c r="D640" s="215" t="s">
        <v>84</v>
      </c>
      <c r="E640" s="227" t="s">
        <v>1015</v>
      </c>
      <c r="F640" s="227" t="s">
        <v>1016</v>
      </c>
      <c r="G640" s="214"/>
      <c r="H640" s="214"/>
      <c r="I640" s="217"/>
      <c r="J640" s="228">
        <f>BK640</f>
        <v>0</v>
      </c>
      <c r="K640" s="214"/>
      <c r="L640" s="219"/>
      <c r="M640" s="220"/>
      <c r="N640" s="221"/>
      <c r="O640" s="221"/>
      <c r="P640" s="222">
        <f>SUM(P641:P642)</f>
        <v>0</v>
      </c>
      <c r="Q640" s="221"/>
      <c r="R640" s="222">
        <f>SUM(R641:R642)</f>
        <v>0</v>
      </c>
      <c r="S640" s="221"/>
      <c r="T640" s="223">
        <f>SUM(T641:T642)</f>
        <v>0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224" t="s">
        <v>92</v>
      </c>
      <c r="AT640" s="225" t="s">
        <v>84</v>
      </c>
      <c r="AU640" s="225" t="s">
        <v>94</v>
      </c>
      <c r="AY640" s="224" t="s">
        <v>193</v>
      </c>
      <c r="BK640" s="226">
        <f>SUM(BK641:BK642)</f>
        <v>0</v>
      </c>
    </row>
    <row r="641" s="2" customFormat="1" ht="33" customHeight="1">
      <c r="A641" s="40"/>
      <c r="B641" s="41"/>
      <c r="C641" s="229" t="s">
        <v>1017</v>
      </c>
      <c r="D641" s="229" t="s">
        <v>196</v>
      </c>
      <c r="E641" s="230" t="s">
        <v>1018</v>
      </c>
      <c r="F641" s="231" t="s">
        <v>1019</v>
      </c>
      <c r="G641" s="232" t="s">
        <v>986</v>
      </c>
      <c r="H641" s="233">
        <v>279.20299999999997</v>
      </c>
      <c r="I641" s="234"/>
      <c r="J641" s="235">
        <f>ROUND(I641*H641,2)</f>
        <v>0</v>
      </c>
      <c r="K641" s="231" t="s">
        <v>222</v>
      </c>
      <c r="L641" s="46"/>
      <c r="M641" s="236" t="s">
        <v>1</v>
      </c>
      <c r="N641" s="237" t="s">
        <v>50</v>
      </c>
      <c r="O641" s="93"/>
      <c r="P641" s="238">
        <f>O641*H641</f>
        <v>0</v>
      </c>
      <c r="Q641" s="238">
        <v>0</v>
      </c>
      <c r="R641" s="238">
        <f>Q641*H641</f>
        <v>0</v>
      </c>
      <c r="S641" s="238">
        <v>0</v>
      </c>
      <c r="T641" s="239">
        <f>S641*H641</f>
        <v>0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40" t="s">
        <v>199</v>
      </c>
      <c r="AT641" s="240" t="s">
        <v>196</v>
      </c>
      <c r="AU641" s="240" t="s">
        <v>211</v>
      </c>
      <c r="AY641" s="18" t="s">
        <v>193</v>
      </c>
      <c r="BE641" s="241">
        <f>IF(N641="základní",J641,0)</f>
        <v>0</v>
      </c>
      <c r="BF641" s="241">
        <f>IF(N641="snížená",J641,0)</f>
        <v>0</v>
      </c>
      <c r="BG641" s="241">
        <f>IF(N641="zákl. přenesená",J641,0)</f>
        <v>0</v>
      </c>
      <c r="BH641" s="241">
        <f>IF(N641="sníž. přenesená",J641,0)</f>
        <v>0</v>
      </c>
      <c r="BI641" s="241">
        <f>IF(N641="nulová",J641,0)</f>
        <v>0</v>
      </c>
      <c r="BJ641" s="18" t="s">
        <v>92</v>
      </c>
      <c r="BK641" s="241">
        <f>ROUND(I641*H641,2)</f>
        <v>0</v>
      </c>
      <c r="BL641" s="18" t="s">
        <v>199</v>
      </c>
      <c r="BM641" s="240" t="s">
        <v>1020</v>
      </c>
    </row>
    <row r="642" s="2" customFormat="1" ht="37.8" customHeight="1">
      <c r="A642" s="40"/>
      <c r="B642" s="41"/>
      <c r="C642" s="229" t="s">
        <v>1021</v>
      </c>
      <c r="D642" s="229" t="s">
        <v>196</v>
      </c>
      <c r="E642" s="230" t="s">
        <v>1022</v>
      </c>
      <c r="F642" s="231" t="s">
        <v>1023</v>
      </c>
      <c r="G642" s="232" t="s">
        <v>986</v>
      </c>
      <c r="H642" s="233">
        <v>117.03100000000001</v>
      </c>
      <c r="I642" s="234"/>
      <c r="J642" s="235">
        <f>ROUND(I642*H642,2)</f>
        <v>0</v>
      </c>
      <c r="K642" s="231" t="s">
        <v>222</v>
      </c>
      <c r="L642" s="46"/>
      <c r="M642" s="296" t="s">
        <v>1</v>
      </c>
      <c r="N642" s="297" t="s">
        <v>50</v>
      </c>
      <c r="O642" s="298"/>
      <c r="P642" s="299">
        <f>O642*H642</f>
        <v>0</v>
      </c>
      <c r="Q642" s="299">
        <v>0</v>
      </c>
      <c r="R642" s="299">
        <f>Q642*H642</f>
        <v>0</v>
      </c>
      <c r="S642" s="299">
        <v>0</v>
      </c>
      <c r="T642" s="300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40" t="s">
        <v>199</v>
      </c>
      <c r="AT642" s="240" t="s">
        <v>196</v>
      </c>
      <c r="AU642" s="240" t="s">
        <v>211</v>
      </c>
      <c r="AY642" s="18" t="s">
        <v>193</v>
      </c>
      <c r="BE642" s="241">
        <f>IF(N642="základní",J642,0)</f>
        <v>0</v>
      </c>
      <c r="BF642" s="241">
        <f>IF(N642="snížená",J642,0)</f>
        <v>0</v>
      </c>
      <c r="BG642" s="241">
        <f>IF(N642="zákl. přenesená",J642,0)</f>
        <v>0</v>
      </c>
      <c r="BH642" s="241">
        <f>IF(N642="sníž. přenesená",J642,0)</f>
        <v>0</v>
      </c>
      <c r="BI642" s="241">
        <f>IF(N642="nulová",J642,0)</f>
        <v>0</v>
      </c>
      <c r="BJ642" s="18" t="s">
        <v>92</v>
      </c>
      <c r="BK642" s="241">
        <f>ROUND(I642*H642,2)</f>
        <v>0</v>
      </c>
      <c r="BL642" s="18" t="s">
        <v>199</v>
      </c>
      <c r="BM642" s="240" t="s">
        <v>1024</v>
      </c>
    </row>
    <row r="643" s="2" customFormat="1" ht="6.96" customHeight="1">
      <c r="A643" s="40"/>
      <c r="B643" s="68"/>
      <c r="C643" s="69"/>
      <c r="D643" s="69"/>
      <c r="E643" s="69"/>
      <c r="F643" s="69"/>
      <c r="G643" s="69"/>
      <c r="H643" s="69"/>
      <c r="I643" s="69"/>
      <c r="J643" s="69"/>
      <c r="K643" s="69"/>
      <c r="L643" s="46"/>
      <c r="M643" s="40"/>
      <c r="O643" s="40"/>
      <c r="P643" s="40"/>
      <c r="Q643" s="40"/>
      <c r="R643" s="40"/>
      <c r="S643" s="40"/>
      <c r="T643" s="40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</row>
  </sheetData>
  <sheetProtection sheet="1" autoFilter="0" formatColumns="0" formatRows="0" objects="1" scenarios="1" spinCount="100000" saltValue="3LaSGp4ag2kY0zqyGCHHCkTY7rA0KPhjnfEvkhOl+bnIKI0wUsAOwBF6ylgbmNkzlbw+TsccR787XdKp7bgpsg==" hashValue="vnzxLS/Q48huzjmLDMCj1GQV3PM5fxgJj13vhSJgZuMUo6yqOjeqPI7UrDz1wZG2DcWGBwlYm5giAkou2ialXw==" algorithmName="SHA-512" password="CF7A"/>
  <autoFilter ref="C130:K6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  <c r="AZ2" s="148" t="s">
        <v>1025</v>
      </c>
      <c r="BA2" s="148" t="s">
        <v>1026</v>
      </c>
      <c r="BB2" s="148" t="s">
        <v>130</v>
      </c>
      <c r="BC2" s="148" t="s">
        <v>1027</v>
      </c>
      <c r="BD2" s="148" t="s">
        <v>94</v>
      </c>
    </row>
    <row r="3" hidden="1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94</v>
      </c>
      <c r="AZ3" s="148" t="s">
        <v>1028</v>
      </c>
      <c r="BA3" s="148" t="s">
        <v>1029</v>
      </c>
      <c r="BB3" s="148" t="s">
        <v>130</v>
      </c>
      <c r="BC3" s="148" t="s">
        <v>1030</v>
      </c>
      <c r="BD3" s="148" t="s">
        <v>94</v>
      </c>
    </row>
    <row r="4" hidden="1" s="1" customFormat="1" ht="24.96" customHeight="1">
      <c r="B4" s="21"/>
      <c r="D4" s="151" t="s">
        <v>132</v>
      </c>
      <c r="L4" s="21"/>
      <c r="M4" s="15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53" t="s">
        <v>16</v>
      </c>
      <c r="L6" s="21"/>
    </row>
    <row r="7" hidden="1" s="1" customFormat="1" ht="16.5" customHeight="1">
      <c r="B7" s="21"/>
      <c r="E7" s="154" t="str">
        <f>'Rekapitulace stavby'!K6</f>
        <v>Stavební elektroinstalace v AKO1 VDJ Jesenice I</v>
      </c>
      <c r="F7" s="153"/>
      <c r="G7" s="153"/>
      <c r="H7" s="153"/>
      <c r="L7" s="21"/>
    </row>
    <row r="8" hidden="1" s="1" customFormat="1" ht="12" customHeight="1">
      <c r="B8" s="21"/>
      <c r="D8" s="153" t="s">
        <v>145</v>
      </c>
      <c r="L8" s="21"/>
    </row>
    <row r="9" hidden="1" s="2" customFormat="1" ht="16.5" customHeight="1">
      <c r="A9" s="40"/>
      <c r="B9" s="46"/>
      <c r="C9" s="40"/>
      <c r="D9" s="40"/>
      <c r="E9" s="154" t="s">
        <v>149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53" t="s">
        <v>153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55" t="s">
        <v>1031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53" t="s">
        <v>18</v>
      </c>
      <c r="E13" s="40"/>
      <c r="F13" s="143" t="s">
        <v>1</v>
      </c>
      <c r="G13" s="40"/>
      <c r="H13" s="40"/>
      <c r="I13" s="153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53" t="s">
        <v>20</v>
      </c>
      <c r="E14" s="40"/>
      <c r="F14" s="143" t="s">
        <v>21</v>
      </c>
      <c r="G14" s="40"/>
      <c r="H14" s="40"/>
      <c r="I14" s="153" t="s">
        <v>22</v>
      </c>
      <c r="J14" s="156" t="str">
        <f>'Rekapitulace stavby'!AN8</f>
        <v>30. 11. 2023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53" t="s">
        <v>28</v>
      </c>
      <c r="E16" s="40"/>
      <c r="F16" s="40"/>
      <c r="G16" s="40"/>
      <c r="H16" s="40"/>
      <c r="I16" s="153" t="s">
        <v>29</v>
      </c>
      <c r="J16" s="143" t="s">
        <v>30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43" t="s">
        <v>31</v>
      </c>
      <c r="F17" s="40"/>
      <c r="G17" s="40"/>
      <c r="H17" s="40"/>
      <c r="I17" s="153" t="s">
        <v>32</v>
      </c>
      <c r="J17" s="143" t="s">
        <v>33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53" t="s">
        <v>34</v>
      </c>
      <c r="E19" s="40"/>
      <c r="F19" s="40"/>
      <c r="G19" s="40"/>
      <c r="H19" s="40"/>
      <c r="I19" s="153" t="s">
        <v>29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3" t="s">
        <v>32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53" t="s">
        <v>36</v>
      </c>
      <c r="E22" s="40"/>
      <c r="F22" s="40"/>
      <c r="G22" s="40"/>
      <c r="H22" s="40"/>
      <c r="I22" s="153" t="s">
        <v>29</v>
      </c>
      <c r="J22" s="143" t="s">
        <v>37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43" t="s">
        <v>38</v>
      </c>
      <c r="F23" s="40"/>
      <c r="G23" s="40"/>
      <c r="H23" s="40"/>
      <c r="I23" s="153" t="s">
        <v>32</v>
      </c>
      <c r="J23" s="143" t="s">
        <v>39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53" t="s">
        <v>41</v>
      </c>
      <c r="E25" s="40"/>
      <c r="F25" s="40"/>
      <c r="G25" s="40"/>
      <c r="H25" s="40"/>
      <c r="I25" s="153" t="s">
        <v>29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43" t="s">
        <v>42</v>
      </c>
      <c r="F26" s="40"/>
      <c r="G26" s="40"/>
      <c r="H26" s="40"/>
      <c r="I26" s="153" t="s">
        <v>32</v>
      </c>
      <c r="J26" s="143" t="s">
        <v>1</v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53" t="s">
        <v>43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238.5" customHeight="1">
      <c r="A29" s="157"/>
      <c r="B29" s="158"/>
      <c r="C29" s="157"/>
      <c r="D29" s="157"/>
      <c r="E29" s="159" t="s">
        <v>162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1"/>
      <c r="J31" s="161"/>
      <c r="K31" s="16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45</v>
      </c>
      <c r="E32" s="40"/>
      <c r="F32" s="40"/>
      <c r="G32" s="40"/>
      <c r="H32" s="40"/>
      <c r="I32" s="40"/>
      <c r="J32" s="163">
        <f>ROUND(J148,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47</v>
      </c>
      <c r="G34" s="40"/>
      <c r="H34" s="40"/>
      <c r="I34" s="164" t="s">
        <v>46</v>
      </c>
      <c r="J34" s="164" t="s">
        <v>48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5" t="s">
        <v>49</v>
      </c>
      <c r="E35" s="153" t="s">
        <v>50</v>
      </c>
      <c r="F35" s="166">
        <f>ROUND((SUM(BE148:BE1171)),  2)</f>
        <v>0</v>
      </c>
      <c r="G35" s="40"/>
      <c r="H35" s="40"/>
      <c r="I35" s="167">
        <v>0.20999999999999999</v>
      </c>
      <c r="J35" s="166">
        <f>ROUND(((SUM(BE148:BE1171))*I35),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53" t="s">
        <v>51</v>
      </c>
      <c r="F36" s="166">
        <f>ROUND((SUM(BF148:BF1171)),  2)</f>
        <v>0</v>
      </c>
      <c r="G36" s="40"/>
      <c r="H36" s="40"/>
      <c r="I36" s="167">
        <v>0.14999999999999999</v>
      </c>
      <c r="J36" s="166">
        <f>ROUND(((SUM(BF148:BF1171))*I36),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52</v>
      </c>
      <c r="F37" s="166">
        <f>ROUND((SUM(BG148:BG1171)),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3" t="s">
        <v>53</v>
      </c>
      <c r="F38" s="166">
        <f>ROUND((SUM(BH148:BH1171)),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54</v>
      </c>
      <c r="F39" s="166">
        <f>ROUND((SUM(BI148:BI1171)),  2)</f>
        <v>0</v>
      </c>
      <c r="G39" s="40"/>
      <c r="H39" s="40"/>
      <c r="I39" s="167">
        <v>0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8"/>
      <c r="D41" s="169" t="s">
        <v>55</v>
      </c>
      <c r="E41" s="170"/>
      <c r="F41" s="170"/>
      <c r="G41" s="171" t="s">
        <v>56</v>
      </c>
      <c r="H41" s="172" t="s">
        <v>57</v>
      </c>
      <c r="I41" s="170"/>
      <c r="J41" s="173">
        <f>SUM(J32:J39)</f>
        <v>0</v>
      </c>
      <c r="K41" s="174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5"/>
      <c r="D50" s="175" t="s">
        <v>58</v>
      </c>
      <c r="E50" s="176"/>
      <c r="F50" s="176"/>
      <c r="G50" s="175" t="s">
        <v>59</v>
      </c>
      <c r="H50" s="176"/>
      <c r="I50" s="176"/>
      <c r="J50" s="176"/>
      <c r="K50" s="176"/>
      <c r="L50" s="65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40"/>
      <c r="B61" s="46"/>
      <c r="C61" s="40"/>
      <c r="D61" s="177" t="s">
        <v>60</v>
      </c>
      <c r="E61" s="178"/>
      <c r="F61" s="179" t="s">
        <v>61</v>
      </c>
      <c r="G61" s="177" t="s">
        <v>60</v>
      </c>
      <c r="H61" s="178"/>
      <c r="I61" s="178"/>
      <c r="J61" s="180" t="s">
        <v>61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40"/>
      <c r="B65" s="46"/>
      <c r="C65" s="40"/>
      <c r="D65" s="175" t="s">
        <v>62</v>
      </c>
      <c r="E65" s="181"/>
      <c r="F65" s="181"/>
      <c r="G65" s="175" t="s">
        <v>63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40"/>
      <c r="B76" s="46"/>
      <c r="C76" s="40"/>
      <c r="D76" s="177" t="s">
        <v>60</v>
      </c>
      <c r="E76" s="178"/>
      <c r="F76" s="179" t="s">
        <v>61</v>
      </c>
      <c r="G76" s="177" t="s">
        <v>60</v>
      </c>
      <c r="H76" s="178"/>
      <c r="I76" s="178"/>
      <c r="J76" s="180" t="s">
        <v>61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hidden="1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hidden="1"/>
    <row r="79" hidden="1"/>
    <row r="80" hidden="1"/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163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Stavební elektroinstalace v AKO1 VDJ Jesenice I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145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6" t="s">
        <v>149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153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SO01.2 - Úprava potrubních rozvodů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20</v>
      </c>
      <c r="D91" s="42"/>
      <c r="E91" s="42"/>
      <c r="F91" s="28" t="str">
        <f>F14</f>
        <v>VDJ Jesenice 1, Vestecká 151, 252 50 Vestec</v>
      </c>
      <c r="G91" s="42"/>
      <c r="H91" s="42"/>
      <c r="I91" s="33" t="s">
        <v>22</v>
      </c>
      <c r="J91" s="81" t="str">
        <f>IF(J14="","",J14)</f>
        <v>30. 11. 2023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3" t="s">
        <v>28</v>
      </c>
      <c r="D93" s="42"/>
      <c r="E93" s="42"/>
      <c r="F93" s="28" t="str">
        <f>E17</f>
        <v>Voda Želivka a.s.</v>
      </c>
      <c r="G93" s="42"/>
      <c r="H93" s="42"/>
      <c r="I93" s="33" t="s">
        <v>36</v>
      </c>
      <c r="J93" s="38" t="str">
        <f>E23</f>
        <v>MPC System, společnost s r.o.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41</v>
      </c>
      <c r="J94" s="38" t="str">
        <f>E26</f>
        <v>Ing. Karel Řeháček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7" t="s">
        <v>164</v>
      </c>
      <c r="D96" s="188"/>
      <c r="E96" s="188"/>
      <c r="F96" s="188"/>
      <c r="G96" s="188"/>
      <c r="H96" s="188"/>
      <c r="I96" s="188"/>
      <c r="J96" s="189" t="s">
        <v>165</v>
      </c>
      <c r="K96" s="188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90" t="s">
        <v>166</v>
      </c>
      <c r="D98" s="42"/>
      <c r="E98" s="42"/>
      <c r="F98" s="42"/>
      <c r="G98" s="42"/>
      <c r="H98" s="42"/>
      <c r="I98" s="42"/>
      <c r="J98" s="112">
        <f>J148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167</v>
      </c>
    </row>
    <row r="99" s="9" customFormat="1" ht="24.96" customHeight="1">
      <c r="A99" s="9"/>
      <c r="B99" s="191"/>
      <c r="C99" s="192"/>
      <c r="D99" s="193" t="s">
        <v>1032</v>
      </c>
      <c r="E99" s="194"/>
      <c r="F99" s="194"/>
      <c r="G99" s="194"/>
      <c r="H99" s="194"/>
      <c r="I99" s="194"/>
      <c r="J99" s="195">
        <f>J149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1"/>
      <c r="C100" s="192"/>
      <c r="D100" s="193" t="s">
        <v>1033</v>
      </c>
      <c r="E100" s="194"/>
      <c r="F100" s="194"/>
      <c r="G100" s="194"/>
      <c r="H100" s="194"/>
      <c r="I100" s="194"/>
      <c r="J100" s="195">
        <f>J273</f>
        <v>0</v>
      </c>
      <c r="K100" s="192"/>
      <c r="L100" s="19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1"/>
      <c r="C101" s="192"/>
      <c r="D101" s="193" t="s">
        <v>1034</v>
      </c>
      <c r="E101" s="194"/>
      <c r="F101" s="194"/>
      <c r="G101" s="194"/>
      <c r="H101" s="194"/>
      <c r="I101" s="194"/>
      <c r="J101" s="195">
        <f>J278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1"/>
      <c r="C102" s="192"/>
      <c r="D102" s="193" t="s">
        <v>1035</v>
      </c>
      <c r="E102" s="194"/>
      <c r="F102" s="194"/>
      <c r="G102" s="194"/>
      <c r="H102" s="194"/>
      <c r="I102" s="194"/>
      <c r="J102" s="195">
        <f>J284</f>
        <v>0</v>
      </c>
      <c r="K102" s="192"/>
      <c r="L102" s="19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1"/>
      <c r="C103" s="192"/>
      <c r="D103" s="193" t="s">
        <v>1036</v>
      </c>
      <c r="E103" s="194"/>
      <c r="F103" s="194"/>
      <c r="G103" s="194"/>
      <c r="H103" s="194"/>
      <c r="I103" s="194"/>
      <c r="J103" s="195">
        <f>J390</f>
        <v>0</v>
      </c>
      <c r="K103" s="192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35"/>
      <c r="D104" s="198" t="s">
        <v>1037</v>
      </c>
      <c r="E104" s="199"/>
      <c r="F104" s="199"/>
      <c r="G104" s="199"/>
      <c r="H104" s="199"/>
      <c r="I104" s="199"/>
      <c r="J104" s="200">
        <f>J405</f>
        <v>0</v>
      </c>
      <c r="K104" s="135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35"/>
      <c r="D105" s="198" t="s">
        <v>1038</v>
      </c>
      <c r="E105" s="199"/>
      <c r="F105" s="199"/>
      <c r="G105" s="199"/>
      <c r="H105" s="199"/>
      <c r="I105" s="199"/>
      <c r="J105" s="200">
        <f>J470</f>
        <v>0</v>
      </c>
      <c r="K105" s="135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35"/>
      <c r="D106" s="198" t="s">
        <v>1039</v>
      </c>
      <c r="E106" s="199"/>
      <c r="F106" s="199"/>
      <c r="G106" s="199"/>
      <c r="H106" s="199"/>
      <c r="I106" s="199"/>
      <c r="J106" s="200">
        <f>J518</f>
        <v>0</v>
      </c>
      <c r="K106" s="135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35"/>
      <c r="D107" s="198" t="s">
        <v>1040</v>
      </c>
      <c r="E107" s="199"/>
      <c r="F107" s="199"/>
      <c r="G107" s="199"/>
      <c r="H107" s="199"/>
      <c r="I107" s="199"/>
      <c r="J107" s="200">
        <f>J587</f>
        <v>0</v>
      </c>
      <c r="K107" s="135"/>
      <c r="L107" s="20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35"/>
      <c r="D108" s="198" t="s">
        <v>1041</v>
      </c>
      <c r="E108" s="199"/>
      <c r="F108" s="199"/>
      <c r="G108" s="199"/>
      <c r="H108" s="199"/>
      <c r="I108" s="199"/>
      <c r="J108" s="200">
        <f>J613</f>
        <v>0</v>
      </c>
      <c r="K108" s="135"/>
      <c r="L108" s="20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35"/>
      <c r="D109" s="198" t="s">
        <v>1042</v>
      </c>
      <c r="E109" s="199"/>
      <c r="F109" s="199"/>
      <c r="G109" s="199"/>
      <c r="H109" s="199"/>
      <c r="I109" s="199"/>
      <c r="J109" s="200">
        <f>J668</f>
        <v>0</v>
      </c>
      <c r="K109" s="135"/>
      <c r="L109" s="20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35"/>
      <c r="D110" s="198" t="s">
        <v>1043</v>
      </c>
      <c r="E110" s="199"/>
      <c r="F110" s="199"/>
      <c r="G110" s="199"/>
      <c r="H110" s="199"/>
      <c r="I110" s="199"/>
      <c r="J110" s="200">
        <f>J727</f>
        <v>0</v>
      </c>
      <c r="K110" s="135"/>
      <c r="L110" s="20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35"/>
      <c r="D111" s="198" t="s">
        <v>1044</v>
      </c>
      <c r="E111" s="199"/>
      <c r="F111" s="199"/>
      <c r="G111" s="199"/>
      <c r="H111" s="199"/>
      <c r="I111" s="199"/>
      <c r="J111" s="200">
        <f>J815</f>
        <v>0</v>
      </c>
      <c r="K111" s="135"/>
      <c r="L111" s="20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91"/>
      <c r="C112" s="192"/>
      <c r="D112" s="193" t="s">
        <v>1045</v>
      </c>
      <c r="E112" s="194"/>
      <c r="F112" s="194"/>
      <c r="G112" s="194"/>
      <c r="H112" s="194"/>
      <c r="I112" s="194"/>
      <c r="J112" s="195">
        <f>J913</f>
        <v>0</v>
      </c>
      <c r="K112" s="192"/>
      <c r="L112" s="196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91"/>
      <c r="C113" s="192"/>
      <c r="D113" s="193" t="s">
        <v>1046</v>
      </c>
      <c r="E113" s="194"/>
      <c r="F113" s="194"/>
      <c r="G113" s="194"/>
      <c r="H113" s="194"/>
      <c r="I113" s="194"/>
      <c r="J113" s="195">
        <f>J919</f>
        <v>0</v>
      </c>
      <c r="K113" s="192"/>
      <c r="L113" s="196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191"/>
      <c r="C114" s="192"/>
      <c r="D114" s="193" t="s">
        <v>1047</v>
      </c>
      <c r="E114" s="194"/>
      <c r="F114" s="194"/>
      <c r="G114" s="194"/>
      <c r="H114" s="194"/>
      <c r="I114" s="194"/>
      <c r="J114" s="195">
        <f>J922</f>
        <v>0</v>
      </c>
      <c r="K114" s="192"/>
      <c r="L114" s="196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191"/>
      <c r="C115" s="192"/>
      <c r="D115" s="193" t="s">
        <v>1048</v>
      </c>
      <c r="E115" s="194"/>
      <c r="F115" s="194"/>
      <c r="G115" s="194"/>
      <c r="H115" s="194"/>
      <c r="I115" s="194"/>
      <c r="J115" s="195">
        <f>J974</f>
        <v>0</v>
      </c>
      <c r="K115" s="192"/>
      <c r="L115" s="196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9" customFormat="1" ht="24.96" customHeight="1">
      <c r="A116" s="9"/>
      <c r="B116" s="191"/>
      <c r="C116" s="192"/>
      <c r="D116" s="193" t="s">
        <v>1049</v>
      </c>
      <c r="E116" s="194"/>
      <c r="F116" s="194"/>
      <c r="G116" s="194"/>
      <c r="H116" s="194"/>
      <c r="I116" s="194"/>
      <c r="J116" s="195">
        <f>J1007</f>
        <v>0</v>
      </c>
      <c r="K116" s="192"/>
      <c r="L116" s="196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9" customFormat="1" ht="24.96" customHeight="1">
      <c r="A117" s="9"/>
      <c r="B117" s="191"/>
      <c r="C117" s="192"/>
      <c r="D117" s="193" t="s">
        <v>1050</v>
      </c>
      <c r="E117" s="194"/>
      <c r="F117" s="194"/>
      <c r="G117" s="194"/>
      <c r="H117" s="194"/>
      <c r="I117" s="194"/>
      <c r="J117" s="195">
        <f>J1020</f>
        <v>0</v>
      </c>
      <c r="K117" s="192"/>
      <c r="L117" s="196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97"/>
      <c r="C118" s="135"/>
      <c r="D118" s="198" t="s">
        <v>1051</v>
      </c>
      <c r="E118" s="199"/>
      <c r="F118" s="199"/>
      <c r="G118" s="199"/>
      <c r="H118" s="199"/>
      <c r="I118" s="199"/>
      <c r="J118" s="200">
        <f>J1023</f>
        <v>0</v>
      </c>
      <c r="K118" s="135"/>
      <c r="L118" s="20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35"/>
      <c r="D119" s="198" t="s">
        <v>1052</v>
      </c>
      <c r="E119" s="199"/>
      <c r="F119" s="199"/>
      <c r="G119" s="199"/>
      <c r="H119" s="199"/>
      <c r="I119" s="199"/>
      <c r="J119" s="200">
        <f>J1036</f>
        <v>0</v>
      </c>
      <c r="K119" s="135"/>
      <c r="L119" s="20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7"/>
      <c r="C120" s="135"/>
      <c r="D120" s="198" t="s">
        <v>1053</v>
      </c>
      <c r="E120" s="199"/>
      <c r="F120" s="199"/>
      <c r="G120" s="199"/>
      <c r="H120" s="199"/>
      <c r="I120" s="199"/>
      <c r="J120" s="200">
        <f>J1056</f>
        <v>0</v>
      </c>
      <c r="K120" s="135"/>
      <c r="L120" s="20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7"/>
      <c r="C121" s="135"/>
      <c r="D121" s="198" t="s">
        <v>1054</v>
      </c>
      <c r="E121" s="199"/>
      <c r="F121" s="199"/>
      <c r="G121" s="199"/>
      <c r="H121" s="199"/>
      <c r="I121" s="199"/>
      <c r="J121" s="200">
        <f>J1060</f>
        <v>0</v>
      </c>
      <c r="K121" s="135"/>
      <c r="L121" s="20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7"/>
      <c r="C122" s="135"/>
      <c r="D122" s="198" t="s">
        <v>1055</v>
      </c>
      <c r="E122" s="199"/>
      <c r="F122" s="199"/>
      <c r="G122" s="199"/>
      <c r="H122" s="199"/>
      <c r="I122" s="199"/>
      <c r="J122" s="200">
        <f>J1063</f>
        <v>0</v>
      </c>
      <c r="K122" s="135"/>
      <c r="L122" s="20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7"/>
      <c r="C123" s="135"/>
      <c r="D123" s="198" t="s">
        <v>1056</v>
      </c>
      <c r="E123" s="199"/>
      <c r="F123" s="199"/>
      <c r="G123" s="199"/>
      <c r="H123" s="199"/>
      <c r="I123" s="199"/>
      <c r="J123" s="200">
        <f>J1082</f>
        <v>0</v>
      </c>
      <c r="K123" s="135"/>
      <c r="L123" s="20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91"/>
      <c r="C124" s="192"/>
      <c r="D124" s="193" t="s">
        <v>1057</v>
      </c>
      <c r="E124" s="194"/>
      <c r="F124" s="194"/>
      <c r="G124" s="194"/>
      <c r="H124" s="194"/>
      <c r="I124" s="194"/>
      <c r="J124" s="195">
        <f>J1159</f>
        <v>0</v>
      </c>
      <c r="K124" s="192"/>
      <c r="L124" s="196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9" customFormat="1" ht="24.96" customHeight="1">
      <c r="A125" s="9"/>
      <c r="B125" s="191"/>
      <c r="C125" s="192"/>
      <c r="D125" s="193" t="s">
        <v>1058</v>
      </c>
      <c r="E125" s="194"/>
      <c r="F125" s="194"/>
      <c r="G125" s="194"/>
      <c r="H125" s="194"/>
      <c r="I125" s="194"/>
      <c r="J125" s="195">
        <f>J1162</f>
        <v>0</v>
      </c>
      <c r="K125" s="192"/>
      <c r="L125" s="196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10" customFormat="1" ht="19.92" customHeight="1">
      <c r="A126" s="10"/>
      <c r="B126" s="197"/>
      <c r="C126" s="135"/>
      <c r="D126" s="198" t="s">
        <v>1059</v>
      </c>
      <c r="E126" s="199"/>
      <c r="F126" s="199"/>
      <c r="G126" s="199"/>
      <c r="H126" s="199"/>
      <c r="I126" s="199"/>
      <c r="J126" s="200">
        <f>J1169</f>
        <v>0</v>
      </c>
      <c r="K126" s="135"/>
      <c r="L126" s="201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2" customFormat="1" ht="21.84" customHeight="1">
      <c r="A127" s="40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6.96" customHeight="1">
      <c r="A128" s="40"/>
      <c r="B128" s="68"/>
      <c r="C128" s="69"/>
      <c r="D128" s="69"/>
      <c r="E128" s="69"/>
      <c r="F128" s="69"/>
      <c r="G128" s="69"/>
      <c r="H128" s="69"/>
      <c r="I128" s="69"/>
      <c r="J128" s="69"/>
      <c r="K128" s="69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32" s="2" customFormat="1" ht="6.96" customHeight="1">
      <c r="A132" s="40"/>
      <c r="B132" s="70"/>
      <c r="C132" s="71"/>
      <c r="D132" s="71"/>
      <c r="E132" s="71"/>
      <c r="F132" s="71"/>
      <c r="G132" s="71"/>
      <c r="H132" s="71"/>
      <c r="I132" s="71"/>
      <c r="J132" s="71"/>
      <c r="K132" s="71"/>
      <c r="L132" s="65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2" customFormat="1" ht="24.96" customHeight="1">
      <c r="A133" s="40"/>
      <c r="B133" s="41"/>
      <c r="C133" s="24" t="s">
        <v>179</v>
      </c>
      <c r="D133" s="42"/>
      <c r="E133" s="42"/>
      <c r="F133" s="42"/>
      <c r="G133" s="42"/>
      <c r="H133" s="42"/>
      <c r="I133" s="42"/>
      <c r="J133" s="42"/>
      <c r="K133" s="42"/>
      <c r="L133" s="65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="2" customFormat="1" ht="6.96" customHeight="1">
      <c r="A134" s="40"/>
      <c r="B134" s="41"/>
      <c r="C134" s="42"/>
      <c r="D134" s="42"/>
      <c r="E134" s="42"/>
      <c r="F134" s="42"/>
      <c r="G134" s="42"/>
      <c r="H134" s="42"/>
      <c r="I134" s="42"/>
      <c r="J134" s="42"/>
      <c r="K134" s="42"/>
      <c r="L134" s="65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  <row r="135" s="2" customFormat="1" ht="12" customHeight="1">
      <c r="A135" s="40"/>
      <c r="B135" s="41"/>
      <c r="C135" s="33" t="s">
        <v>16</v>
      </c>
      <c r="D135" s="42"/>
      <c r="E135" s="42"/>
      <c r="F135" s="42"/>
      <c r="G135" s="42"/>
      <c r="H135" s="42"/>
      <c r="I135" s="42"/>
      <c r="J135" s="42"/>
      <c r="K135" s="42"/>
      <c r="L135" s="65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  <row r="136" s="2" customFormat="1" ht="16.5" customHeight="1">
      <c r="A136" s="40"/>
      <c r="B136" s="41"/>
      <c r="C136" s="42"/>
      <c r="D136" s="42"/>
      <c r="E136" s="186" t="str">
        <f>E7</f>
        <v>Stavební elektroinstalace v AKO1 VDJ Jesenice I</v>
      </c>
      <c r="F136" s="33"/>
      <c r="G136" s="33"/>
      <c r="H136" s="33"/>
      <c r="I136" s="42"/>
      <c r="J136" s="42"/>
      <c r="K136" s="42"/>
      <c r="L136" s="65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  <row r="137" s="1" customFormat="1" ht="12" customHeight="1">
      <c r="B137" s="22"/>
      <c r="C137" s="33" t="s">
        <v>145</v>
      </c>
      <c r="D137" s="23"/>
      <c r="E137" s="23"/>
      <c r="F137" s="23"/>
      <c r="G137" s="23"/>
      <c r="H137" s="23"/>
      <c r="I137" s="23"/>
      <c r="J137" s="23"/>
      <c r="K137" s="23"/>
      <c r="L137" s="21"/>
    </row>
    <row r="138" s="2" customFormat="1" ht="16.5" customHeight="1">
      <c r="A138" s="40"/>
      <c r="B138" s="41"/>
      <c r="C138" s="42"/>
      <c r="D138" s="42"/>
      <c r="E138" s="186" t="s">
        <v>149</v>
      </c>
      <c r="F138" s="42"/>
      <c r="G138" s="42"/>
      <c r="H138" s="42"/>
      <c r="I138" s="42"/>
      <c r="J138" s="42"/>
      <c r="K138" s="42"/>
      <c r="L138" s="65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  <row r="139" s="2" customFormat="1" ht="12" customHeight="1">
      <c r="A139" s="40"/>
      <c r="B139" s="41"/>
      <c r="C139" s="33" t="s">
        <v>153</v>
      </c>
      <c r="D139" s="42"/>
      <c r="E139" s="42"/>
      <c r="F139" s="42"/>
      <c r="G139" s="42"/>
      <c r="H139" s="42"/>
      <c r="I139" s="42"/>
      <c r="J139" s="42"/>
      <c r="K139" s="42"/>
      <c r="L139" s="65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="2" customFormat="1" ht="16.5" customHeight="1">
      <c r="A140" s="40"/>
      <c r="B140" s="41"/>
      <c r="C140" s="42"/>
      <c r="D140" s="42"/>
      <c r="E140" s="78" t="str">
        <f>E11</f>
        <v>SO01.2 - Úprava potrubních rozvodů</v>
      </c>
      <c r="F140" s="42"/>
      <c r="G140" s="42"/>
      <c r="H140" s="42"/>
      <c r="I140" s="42"/>
      <c r="J140" s="42"/>
      <c r="K140" s="42"/>
      <c r="L140" s="65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="2" customFormat="1" ht="6.96" customHeight="1">
      <c r="A141" s="40"/>
      <c r="B141" s="41"/>
      <c r="C141" s="42"/>
      <c r="D141" s="42"/>
      <c r="E141" s="42"/>
      <c r="F141" s="42"/>
      <c r="G141" s="42"/>
      <c r="H141" s="42"/>
      <c r="I141" s="42"/>
      <c r="J141" s="42"/>
      <c r="K141" s="42"/>
      <c r="L141" s="65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  <row r="142" s="2" customFormat="1" ht="12" customHeight="1">
      <c r="A142" s="40"/>
      <c r="B142" s="41"/>
      <c r="C142" s="33" t="s">
        <v>20</v>
      </c>
      <c r="D142" s="42"/>
      <c r="E142" s="42"/>
      <c r="F142" s="28" t="str">
        <f>F14</f>
        <v>VDJ Jesenice 1, Vestecká 151, 252 50 Vestec</v>
      </c>
      <c r="G142" s="42"/>
      <c r="H142" s="42"/>
      <c r="I142" s="33" t="s">
        <v>22</v>
      </c>
      <c r="J142" s="81" t="str">
        <f>IF(J14="","",J14)</f>
        <v>30. 11. 2023</v>
      </c>
      <c r="K142" s="42"/>
      <c r="L142" s="65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  <row r="143" s="2" customFormat="1" ht="6.96" customHeight="1">
      <c r="A143" s="40"/>
      <c r="B143" s="41"/>
      <c r="C143" s="42"/>
      <c r="D143" s="42"/>
      <c r="E143" s="42"/>
      <c r="F143" s="42"/>
      <c r="G143" s="42"/>
      <c r="H143" s="42"/>
      <c r="I143" s="42"/>
      <c r="J143" s="42"/>
      <c r="K143" s="42"/>
      <c r="L143" s="65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  <row r="144" s="2" customFormat="1" ht="25.65" customHeight="1">
      <c r="A144" s="40"/>
      <c r="B144" s="41"/>
      <c r="C144" s="33" t="s">
        <v>28</v>
      </c>
      <c r="D144" s="42"/>
      <c r="E144" s="42"/>
      <c r="F144" s="28" t="str">
        <f>E17</f>
        <v>Voda Želivka a.s.</v>
      </c>
      <c r="G144" s="42"/>
      <c r="H144" s="42"/>
      <c r="I144" s="33" t="s">
        <v>36</v>
      </c>
      <c r="J144" s="38" t="str">
        <f>E23</f>
        <v>MPC System, společnost s r.o.</v>
      </c>
      <c r="K144" s="42"/>
      <c r="L144" s="65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  <row r="145" s="2" customFormat="1" ht="15.15" customHeight="1">
      <c r="A145" s="40"/>
      <c r="B145" s="41"/>
      <c r="C145" s="33" t="s">
        <v>34</v>
      </c>
      <c r="D145" s="42"/>
      <c r="E145" s="42"/>
      <c r="F145" s="28" t="str">
        <f>IF(E20="","",E20)</f>
        <v>Vyplň údaj</v>
      </c>
      <c r="G145" s="42"/>
      <c r="H145" s="42"/>
      <c r="I145" s="33" t="s">
        <v>41</v>
      </c>
      <c r="J145" s="38" t="str">
        <f>E26</f>
        <v>Ing. Karel Řeháček</v>
      </c>
      <c r="K145" s="42"/>
      <c r="L145" s="65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  <row r="146" s="2" customFormat="1" ht="10.32" customHeight="1">
      <c r="A146" s="40"/>
      <c r="B146" s="41"/>
      <c r="C146" s="42"/>
      <c r="D146" s="42"/>
      <c r="E146" s="42"/>
      <c r="F146" s="42"/>
      <c r="G146" s="42"/>
      <c r="H146" s="42"/>
      <c r="I146" s="42"/>
      <c r="J146" s="42"/>
      <c r="K146" s="42"/>
      <c r="L146" s="65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  <row r="147" s="11" customFormat="1" ht="29.28" customHeight="1">
      <c r="A147" s="202"/>
      <c r="B147" s="203"/>
      <c r="C147" s="204" t="s">
        <v>180</v>
      </c>
      <c r="D147" s="205" t="s">
        <v>70</v>
      </c>
      <c r="E147" s="205" t="s">
        <v>66</v>
      </c>
      <c r="F147" s="205" t="s">
        <v>67</v>
      </c>
      <c r="G147" s="205" t="s">
        <v>181</v>
      </c>
      <c r="H147" s="205" t="s">
        <v>182</v>
      </c>
      <c r="I147" s="205" t="s">
        <v>183</v>
      </c>
      <c r="J147" s="205" t="s">
        <v>165</v>
      </c>
      <c r="K147" s="206" t="s">
        <v>184</v>
      </c>
      <c r="L147" s="207"/>
      <c r="M147" s="102" t="s">
        <v>1</v>
      </c>
      <c r="N147" s="103" t="s">
        <v>49</v>
      </c>
      <c r="O147" s="103" t="s">
        <v>185</v>
      </c>
      <c r="P147" s="103" t="s">
        <v>186</v>
      </c>
      <c r="Q147" s="103" t="s">
        <v>187</v>
      </c>
      <c r="R147" s="103" t="s">
        <v>188</v>
      </c>
      <c r="S147" s="103" t="s">
        <v>189</v>
      </c>
      <c r="T147" s="104" t="s">
        <v>190</v>
      </c>
      <c r="U147" s="202"/>
      <c r="V147" s="202"/>
      <c r="W147" s="202"/>
      <c r="X147" s="202"/>
      <c r="Y147" s="202"/>
      <c r="Z147" s="202"/>
      <c r="AA147" s="202"/>
      <c r="AB147" s="202"/>
      <c r="AC147" s="202"/>
      <c r="AD147" s="202"/>
      <c r="AE147" s="202"/>
    </row>
    <row r="148" s="2" customFormat="1" ht="22.8" customHeight="1">
      <c r="A148" s="40"/>
      <c r="B148" s="41"/>
      <c r="C148" s="109" t="s">
        <v>191</v>
      </c>
      <c r="D148" s="42"/>
      <c r="E148" s="42"/>
      <c r="F148" s="42"/>
      <c r="G148" s="42"/>
      <c r="H148" s="42"/>
      <c r="I148" s="42"/>
      <c r="J148" s="208">
        <f>BK148</f>
        <v>0</v>
      </c>
      <c r="K148" s="42"/>
      <c r="L148" s="46"/>
      <c r="M148" s="105"/>
      <c r="N148" s="209"/>
      <c r="O148" s="106"/>
      <c r="P148" s="210">
        <f>P149+P273+P278+P284+P390+P913+P919+P922+P974+P1007+P1020+P1159+P1162</f>
        <v>0</v>
      </c>
      <c r="Q148" s="106"/>
      <c r="R148" s="210">
        <f>R149+R273+R278+R284+R390+R913+R919+R922+R974+R1007+R1020+R1159+R1162</f>
        <v>30.027662077039999</v>
      </c>
      <c r="S148" s="106"/>
      <c r="T148" s="211">
        <f>T149+T273+T278+T284+T390+T913+T919+T922+T974+T1007+T1020+T1159+T1162</f>
        <v>10.187239999999999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84</v>
      </c>
      <c r="AU148" s="18" t="s">
        <v>167</v>
      </c>
      <c r="BK148" s="212">
        <f>BK149+BK273+BK278+BK284+BK390+BK913+BK919+BK922+BK974+BK1007+BK1020+BK1159+BK1162</f>
        <v>0</v>
      </c>
    </row>
    <row r="149" s="12" customFormat="1" ht="25.92" customHeight="1">
      <c r="A149" s="12"/>
      <c r="B149" s="213"/>
      <c r="C149" s="214"/>
      <c r="D149" s="215" t="s">
        <v>84</v>
      </c>
      <c r="E149" s="216" t="s">
        <v>194</v>
      </c>
      <c r="F149" s="216" t="s">
        <v>1060</v>
      </c>
      <c r="G149" s="214"/>
      <c r="H149" s="214"/>
      <c r="I149" s="217"/>
      <c r="J149" s="218">
        <f>BK149</f>
        <v>0</v>
      </c>
      <c r="K149" s="214"/>
      <c r="L149" s="219"/>
      <c r="M149" s="220"/>
      <c r="N149" s="221"/>
      <c r="O149" s="221"/>
      <c r="P149" s="222">
        <f>SUM(P150:P272)</f>
        <v>0</v>
      </c>
      <c r="Q149" s="221"/>
      <c r="R149" s="222">
        <f>SUM(R150:R272)</f>
        <v>0.075204222000000015</v>
      </c>
      <c r="S149" s="221"/>
      <c r="T149" s="223">
        <f>SUM(T150:T272)</f>
        <v>2.5100000000000002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4" t="s">
        <v>92</v>
      </c>
      <c r="AT149" s="225" t="s">
        <v>84</v>
      </c>
      <c r="AU149" s="225" t="s">
        <v>85</v>
      </c>
      <c r="AY149" s="224" t="s">
        <v>193</v>
      </c>
      <c r="BK149" s="226">
        <f>SUM(BK150:BK272)</f>
        <v>0</v>
      </c>
    </row>
    <row r="150" s="2" customFormat="1" ht="24.15" customHeight="1">
      <c r="A150" s="40"/>
      <c r="B150" s="41"/>
      <c r="C150" s="229" t="s">
        <v>92</v>
      </c>
      <c r="D150" s="229" t="s">
        <v>196</v>
      </c>
      <c r="E150" s="230" t="s">
        <v>1061</v>
      </c>
      <c r="F150" s="231" t="s">
        <v>1062</v>
      </c>
      <c r="G150" s="232" t="s">
        <v>221</v>
      </c>
      <c r="H150" s="233">
        <v>1</v>
      </c>
      <c r="I150" s="234"/>
      <c r="J150" s="235">
        <f>ROUND(I150*H150,2)</f>
        <v>0</v>
      </c>
      <c r="K150" s="231" t="s">
        <v>222</v>
      </c>
      <c r="L150" s="46"/>
      <c r="M150" s="236" t="s">
        <v>1</v>
      </c>
      <c r="N150" s="237" t="s">
        <v>50</v>
      </c>
      <c r="O150" s="93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40" t="s">
        <v>199</v>
      </c>
      <c r="AT150" s="240" t="s">
        <v>196</v>
      </c>
      <c r="AU150" s="240" t="s">
        <v>92</v>
      </c>
      <c r="AY150" s="18" t="s">
        <v>193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92</v>
      </c>
      <c r="BK150" s="241">
        <f>ROUND(I150*H150,2)</f>
        <v>0</v>
      </c>
      <c r="BL150" s="18" t="s">
        <v>199</v>
      </c>
      <c r="BM150" s="240" t="s">
        <v>1063</v>
      </c>
    </row>
    <row r="151" s="13" customFormat="1">
      <c r="A151" s="13"/>
      <c r="B151" s="242"/>
      <c r="C151" s="243"/>
      <c r="D151" s="244" t="s">
        <v>201</v>
      </c>
      <c r="E151" s="245" t="s">
        <v>1</v>
      </c>
      <c r="F151" s="246" t="s">
        <v>1064</v>
      </c>
      <c r="G151" s="243"/>
      <c r="H151" s="245" t="s">
        <v>1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201</v>
      </c>
      <c r="AU151" s="252" t="s">
        <v>92</v>
      </c>
      <c r="AV151" s="13" t="s">
        <v>92</v>
      </c>
      <c r="AW151" s="13" t="s">
        <v>40</v>
      </c>
      <c r="AX151" s="13" t="s">
        <v>85</v>
      </c>
      <c r="AY151" s="252" t="s">
        <v>193</v>
      </c>
    </row>
    <row r="152" s="14" customFormat="1">
      <c r="A152" s="14"/>
      <c r="B152" s="253"/>
      <c r="C152" s="254"/>
      <c r="D152" s="244" t="s">
        <v>201</v>
      </c>
      <c r="E152" s="255" t="s">
        <v>1</v>
      </c>
      <c r="F152" s="256" t="s">
        <v>92</v>
      </c>
      <c r="G152" s="254"/>
      <c r="H152" s="257">
        <v>1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3" t="s">
        <v>201</v>
      </c>
      <c r="AU152" s="263" t="s">
        <v>92</v>
      </c>
      <c r="AV152" s="14" t="s">
        <v>94</v>
      </c>
      <c r="AW152" s="14" t="s">
        <v>40</v>
      </c>
      <c r="AX152" s="14" t="s">
        <v>92</v>
      </c>
      <c r="AY152" s="263" t="s">
        <v>193</v>
      </c>
    </row>
    <row r="153" s="2" customFormat="1" ht="24.15" customHeight="1">
      <c r="A153" s="40"/>
      <c r="B153" s="41"/>
      <c r="C153" s="229" t="s">
        <v>94</v>
      </c>
      <c r="D153" s="229" t="s">
        <v>196</v>
      </c>
      <c r="E153" s="230" t="s">
        <v>1065</v>
      </c>
      <c r="F153" s="231" t="s">
        <v>1066</v>
      </c>
      <c r="G153" s="232" t="s">
        <v>221</v>
      </c>
      <c r="H153" s="233">
        <v>10</v>
      </c>
      <c r="I153" s="234"/>
      <c r="J153" s="235">
        <f>ROUND(I153*H153,2)</f>
        <v>0</v>
      </c>
      <c r="K153" s="231" t="s">
        <v>222</v>
      </c>
      <c r="L153" s="46"/>
      <c r="M153" s="236" t="s">
        <v>1</v>
      </c>
      <c r="N153" s="237" t="s">
        <v>50</v>
      </c>
      <c r="O153" s="93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40" t="s">
        <v>199</v>
      </c>
      <c r="AT153" s="240" t="s">
        <v>196</v>
      </c>
      <c r="AU153" s="240" t="s">
        <v>92</v>
      </c>
      <c r="AY153" s="18" t="s">
        <v>193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92</v>
      </c>
      <c r="BK153" s="241">
        <f>ROUND(I153*H153,2)</f>
        <v>0</v>
      </c>
      <c r="BL153" s="18" t="s">
        <v>199</v>
      </c>
      <c r="BM153" s="240" t="s">
        <v>1067</v>
      </c>
    </row>
    <row r="154" s="13" customFormat="1">
      <c r="A154" s="13"/>
      <c r="B154" s="242"/>
      <c r="C154" s="243"/>
      <c r="D154" s="244" t="s">
        <v>201</v>
      </c>
      <c r="E154" s="245" t="s">
        <v>1</v>
      </c>
      <c r="F154" s="246" t="s">
        <v>1068</v>
      </c>
      <c r="G154" s="243"/>
      <c r="H154" s="245" t="s">
        <v>1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201</v>
      </c>
      <c r="AU154" s="252" t="s">
        <v>92</v>
      </c>
      <c r="AV154" s="13" t="s">
        <v>92</v>
      </c>
      <c r="AW154" s="13" t="s">
        <v>40</v>
      </c>
      <c r="AX154" s="13" t="s">
        <v>85</v>
      </c>
      <c r="AY154" s="252" t="s">
        <v>193</v>
      </c>
    </row>
    <row r="155" s="14" customFormat="1">
      <c r="A155" s="14"/>
      <c r="B155" s="253"/>
      <c r="C155" s="254"/>
      <c r="D155" s="244" t="s">
        <v>201</v>
      </c>
      <c r="E155" s="255" t="s">
        <v>1</v>
      </c>
      <c r="F155" s="256" t="s">
        <v>275</v>
      </c>
      <c r="G155" s="254"/>
      <c r="H155" s="257">
        <v>10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3" t="s">
        <v>201</v>
      </c>
      <c r="AU155" s="263" t="s">
        <v>92</v>
      </c>
      <c r="AV155" s="14" t="s">
        <v>94</v>
      </c>
      <c r="AW155" s="14" t="s">
        <v>40</v>
      </c>
      <c r="AX155" s="14" t="s">
        <v>92</v>
      </c>
      <c r="AY155" s="263" t="s">
        <v>193</v>
      </c>
    </row>
    <row r="156" s="2" customFormat="1" ht="24.15" customHeight="1">
      <c r="A156" s="40"/>
      <c r="B156" s="41"/>
      <c r="C156" s="229" t="s">
        <v>211</v>
      </c>
      <c r="D156" s="229" t="s">
        <v>196</v>
      </c>
      <c r="E156" s="230" t="s">
        <v>1069</v>
      </c>
      <c r="F156" s="231" t="s">
        <v>1070</v>
      </c>
      <c r="G156" s="232" t="s">
        <v>221</v>
      </c>
      <c r="H156" s="233">
        <v>3</v>
      </c>
      <c r="I156" s="234"/>
      <c r="J156" s="235">
        <f>ROUND(I156*H156,2)</f>
        <v>0</v>
      </c>
      <c r="K156" s="231" t="s">
        <v>222</v>
      </c>
      <c r="L156" s="46"/>
      <c r="M156" s="236" t="s">
        <v>1</v>
      </c>
      <c r="N156" s="237" t="s">
        <v>50</v>
      </c>
      <c r="O156" s="93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40" t="s">
        <v>199</v>
      </c>
      <c r="AT156" s="240" t="s">
        <v>196</v>
      </c>
      <c r="AU156" s="240" t="s">
        <v>92</v>
      </c>
      <c r="AY156" s="18" t="s">
        <v>193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92</v>
      </c>
      <c r="BK156" s="241">
        <f>ROUND(I156*H156,2)</f>
        <v>0</v>
      </c>
      <c r="BL156" s="18" t="s">
        <v>199</v>
      </c>
      <c r="BM156" s="240" t="s">
        <v>1071</v>
      </c>
    </row>
    <row r="157" s="13" customFormat="1">
      <c r="A157" s="13"/>
      <c r="B157" s="242"/>
      <c r="C157" s="243"/>
      <c r="D157" s="244" t="s">
        <v>201</v>
      </c>
      <c r="E157" s="245" t="s">
        <v>1</v>
      </c>
      <c r="F157" s="246" t="s">
        <v>1072</v>
      </c>
      <c r="G157" s="243"/>
      <c r="H157" s="245" t="s">
        <v>1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201</v>
      </c>
      <c r="AU157" s="252" t="s">
        <v>92</v>
      </c>
      <c r="AV157" s="13" t="s">
        <v>92</v>
      </c>
      <c r="AW157" s="13" t="s">
        <v>40</v>
      </c>
      <c r="AX157" s="13" t="s">
        <v>85</v>
      </c>
      <c r="AY157" s="252" t="s">
        <v>193</v>
      </c>
    </row>
    <row r="158" s="14" customFormat="1">
      <c r="A158" s="14"/>
      <c r="B158" s="253"/>
      <c r="C158" s="254"/>
      <c r="D158" s="244" t="s">
        <v>201</v>
      </c>
      <c r="E158" s="255" t="s">
        <v>1</v>
      </c>
      <c r="F158" s="256" t="s">
        <v>211</v>
      </c>
      <c r="G158" s="254"/>
      <c r="H158" s="257">
        <v>3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201</v>
      </c>
      <c r="AU158" s="263" t="s">
        <v>92</v>
      </c>
      <c r="AV158" s="14" t="s">
        <v>94</v>
      </c>
      <c r="AW158" s="14" t="s">
        <v>40</v>
      </c>
      <c r="AX158" s="14" t="s">
        <v>92</v>
      </c>
      <c r="AY158" s="263" t="s">
        <v>193</v>
      </c>
    </row>
    <row r="159" s="2" customFormat="1" ht="24.15" customHeight="1">
      <c r="A159" s="40"/>
      <c r="B159" s="41"/>
      <c r="C159" s="229" t="s">
        <v>199</v>
      </c>
      <c r="D159" s="229" t="s">
        <v>196</v>
      </c>
      <c r="E159" s="230" t="s">
        <v>1073</v>
      </c>
      <c r="F159" s="231" t="s">
        <v>1074</v>
      </c>
      <c r="G159" s="232" t="s">
        <v>221</v>
      </c>
      <c r="H159" s="233">
        <v>8</v>
      </c>
      <c r="I159" s="234"/>
      <c r="J159" s="235">
        <f>ROUND(I159*H159,2)</f>
        <v>0</v>
      </c>
      <c r="K159" s="231" t="s">
        <v>222</v>
      </c>
      <c r="L159" s="46"/>
      <c r="M159" s="236" t="s">
        <v>1</v>
      </c>
      <c r="N159" s="237" t="s">
        <v>50</v>
      </c>
      <c r="O159" s="93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40" t="s">
        <v>199</v>
      </c>
      <c r="AT159" s="240" t="s">
        <v>196</v>
      </c>
      <c r="AU159" s="240" t="s">
        <v>92</v>
      </c>
      <c r="AY159" s="18" t="s">
        <v>193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92</v>
      </c>
      <c r="BK159" s="241">
        <f>ROUND(I159*H159,2)</f>
        <v>0</v>
      </c>
      <c r="BL159" s="18" t="s">
        <v>199</v>
      </c>
      <c r="BM159" s="240" t="s">
        <v>1075</v>
      </c>
    </row>
    <row r="160" s="13" customFormat="1">
      <c r="A160" s="13"/>
      <c r="B160" s="242"/>
      <c r="C160" s="243"/>
      <c r="D160" s="244" t="s">
        <v>201</v>
      </c>
      <c r="E160" s="245" t="s">
        <v>1</v>
      </c>
      <c r="F160" s="246" t="s">
        <v>1076</v>
      </c>
      <c r="G160" s="243"/>
      <c r="H160" s="245" t="s">
        <v>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201</v>
      </c>
      <c r="AU160" s="252" t="s">
        <v>92</v>
      </c>
      <c r="AV160" s="13" t="s">
        <v>92</v>
      </c>
      <c r="AW160" s="13" t="s">
        <v>40</v>
      </c>
      <c r="AX160" s="13" t="s">
        <v>85</v>
      </c>
      <c r="AY160" s="252" t="s">
        <v>193</v>
      </c>
    </row>
    <row r="161" s="14" customFormat="1">
      <c r="A161" s="14"/>
      <c r="B161" s="253"/>
      <c r="C161" s="254"/>
      <c r="D161" s="244" t="s">
        <v>201</v>
      </c>
      <c r="E161" s="255" t="s">
        <v>1</v>
      </c>
      <c r="F161" s="256" t="s">
        <v>227</v>
      </c>
      <c r="G161" s="254"/>
      <c r="H161" s="257">
        <v>5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201</v>
      </c>
      <c r="AU161" s="263" t="s">
        <v>92</v>
      </c>
      <c r="AV161" s="14" t="s">
        <v>94</v>
      </c>
      <c r="AW161" s="14" t="s">
        <v>40</v>
      </c>
      <c r="AX161" s="14" t="s">
        <v>85</v>
      </c>
      <c r="AY161" s="263" t="s">
        <v>193</v>
      </c>
    </row>
    <row r="162" s="13" customFormat="1">
      <c r="A162" s="13"/>
      <c r="B162" s="242"/>
      <c r="C162" s="243"/>
      <c r="D162" s="244" t="s">
        <v>201</v>
      </c>
      <c r="E162" s="245" t="s">
        <v>1</v>
      </c>
      <c r="F162" s="246" t="s">
        <v>1072</v>
      </c>
      <c r="G162" s="243"/>
      <c r="H162" s="245" t="s">
        <v>1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201</v>
      </c>
      <c r="AU162" s="252" t="s">
        <v>92</v>
      </c>
      <c r="AV162" s="13" t="s">
        <v>92</v>
      </c>
      <c r="AW162" s="13" t="s">
        <v>40</v>
      </c>
      <c r="AX162" s="13" t="s">
        <v>85</v>
      </c>
      <c r="AY162" s="252" t="s">
        <v>193</v>
      </c>
    </row>
    <row r="163" s="14" customFormat="1">
      <c r="A163" s="14"/>
      <c r="B163" s="253"/>
      <c r="C163" s="254"/>
      <c r="D163" s="244" t="s">
        <v>201</v>
      </c>
      <c r="E163" s="255" t="s">
        <v>1</v>
      </c>
      <c r="F163" s="256" t="s">
        <v>92</v>
      </c>
      <c r="G163" s="254"/>
      <c r="H163" s="257">
        <v>1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201</v>
      </c>
      <c r="AU163" s="263" t="s">
        <v>92</v>
      </c>
      <c r="AV163" s="14" t="s">
        <v>94</v>
      </c>
      <c r="AW163" s="14" t="s">
        <v>40</v>
      </c>
      <c r="AX163" s="14" t="s">
        <v>85</v>
      </c>
      <c r="AY163" s="263" t="s">
        <v>193</v>
      </c>
    </row>
    <row r="164" s="13" customFormat="1">
      <c r="A164" s="13"/>
      <c r="B164" s="242"/>
      <c r="C164" s="243"/>
      <c r="D164" s="244" t="s">
        <v>201</v>
      </c>
      <c r="E164" s="245" t="s">
        <v>1</v>
      </c>
      <c r="F164" s="246" t="s">
        <v>1077</v>
      </c>
      <c r="G164" s="243"/>
      <c r="H164" s="245" t="s">
        <v>1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2" t="s">
        <v>201</v>
      </c>
      <c r="AU164" s="252" t="s">
        <v>92</v>
      </c>
      <c r="AV164" s="13" t="s">
        <v>92</v>
      </c>
      <c r="AW164" s="13" t="s">
        <v>40</v>
      </c>
      <c r="AX164" s="13" t="s">
        <v>85</v>
      </c>
      <c r="AY164" s="252" t="s">
        <v>193</v>
      </c>
    </row>
    <row r="165" s="14" customFormat="1">
      <c r="A165" s="14"/>
      <c r="B165" s="253"/>
      <c r="C165" s="254"/>
      <c r="D165" s="244" t="s">
        <v>201</v>
      </c>
      <c r="E165" s="255" t="s">
        <v>1</v>
      </c>
      <c r="F165" s="256" t="s">
        <v>94</v>
      </c>
      <c r="G165" s="254"/>
      <c r="H165" s="257">
        <v>2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3" t="s">
        <v>201</v>
      </c>
      <c r="AU165" s="263" t="s">
        <v>92</v>
      </c>
      <c r="AV165" s="14" t="s">
        <v>94</v>
      </c>
      <c r="AW165" s="14" t="s">
        <v>40</v>
      </c>
      <c r="AX165" s="14" t="s">
        <v>85</v>
      </c>
      <c r="AY165" s="263" t="s">
        <v>193</v>
      </c>
    </row>
    <row r="166" s="15" customFormat="1">
      <c r="A166" s="15"/>
      <c r="B166" s="264"/>
      <c r="C166" s="265"/>
      <c r="D166" s="244" t="s">
        <v>201</v>
      </c>
      <c r="E166" s="266" t="s">
        <v>1</v>
      </c>
      <c r="F166" s="267" t="s">
        <v>252</v>
      </c>
      <c r="G166" s="265"/>
      <c r="H166" s="268">
        <v>8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4" t="s">
        <v>201</v>
      </c>
      <c r="AU166" s="274" t="s">
        <v>92</v>
      </c>
      <c r="AV166" s="15" t="s">
        <v>199</v>
      </c>
      <c r="AW166" s="15" t="s">
        <v>40</v>
      </c>
      <c r="AX166" s="15" t="s">
        <v>92</v>
      </c>
      <c r="AY166" s="274" t="s">
        <v>193</v>
      </c>
    </row>
    <row r="167" s="2" customFormat="1" ht="24.15" customHeight="1">
      <c r="A167" s="40"/>
      <c r="B167" s="41"/>
      <c r="C167" s="229" t="s">
        <v>227</v>
      </c>
      <c r="D167" s="229" t="s">
        <v>196</v>
      </c>
      <c r="E167" s="230" t="s">
        <v>1078</v>
      </c>
      <c r="F167" s="231" t="s">
        <v>1079</v>
      </c>
      <c r="G167" s="232" t="s">
        <v>221</v>
      </c>
      <c r="H167" s="233">
        <v>5</v>
      </c>
      <c r="I167" s="234"/>
      <c r="J167" s="235">
        <f>ROUND(I167*H167,2)</f>
        <v>0</v>
      </c>
      <c r="K167" s="231" t="s">
        <v>222</v>
      </c>
      <c r="L167" s="46"/>
      <c r="M167" s="236" t="s">
        <v>1</v>
      </c>
      <c r="N167" s="237" t="s">
        <v>50</v>
      </c>
      <c r="O167" s="93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40" t="s">
        <v>199</v>
      </c>
      <c r="AT167" s="240" t="s">
        <v>196</v>
      </c>
      <c r="AU167" s="240" t="s">
        <v>92</v>
      </c>
      <c r="AY167" s="18" t="s">
        <v>193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92</v>
      </c>
      <c r="BK167" s="241">
        <f>ROUND(I167*H167,2)</f>
        <v>0</v>
      </c>
      <c r="BL167" s="18" t="s">
        <v>199</v>
      </c>
      <c r="BM167" s="240" t="s">
        <v>1080</v>
      </c>
    </row>
    <row r="168" s="13" customFormat="1">
      <c r="A168" s="13"/>
      <c r="B168" s="242"/>
      <c r="C168" s="243"/>
      <c r="D168" s="244" t="s">
        <v>201</v>
      </c>
      <c r="E168" s="245" t="s">
        <v>1</v>
      </c>
      <c r="F168" s="246" t="s">
        <v>1081</v>
      </c>
      <c r="G168" s="243"/>
      <c r="H168" s="245" t="s">
        <v>1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2" t="s">
        <v>201</v>
      </c>
      <c r="AU168" s="252" t="s">
        <v>92</v>
      </c>
      <c r="AV168" s="13" t="s">
        <v>92</v>
      </c>
      <c r="AW168" s="13" t="s">
        <v>40</v>
      </c>
      <c r="AX168" s="13" t="s">
        <v>85</v>
      </c>
      <c r="AY168" s="252" t="s">
        <v>193</v>
      </c>
    </row>
    <row r="169" s="14" customFormat="1">
      <c r="A169" s="14"/>
      <c r="B169" s="253"/>
      <c r="C169" s="254"/>
      <c r="D169" s="244" t="s">
        <v>201</v>
      </c>
      <c r="E169" s="255" t="s">
        <v>1</v>
      </c>
      <c r="F169" s="256" t="s">
        <v>227</v>
      </c>
      <c r="G169" s="254"/>
      <c r="H169" s="257">
        <v>5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3" t="s">
        <v>201</v>
      </c>
      <c r="AU169" s="263" t="s">
        <v>92</v>
      </c>
      <c r="AV169" s="14" t="s">
        <v>94</v>
      </c>
      <c r="AW169" s="14" t="s">
        <v>40</v>
      </c>
      <c r="AX169" s="14" t="s">
        <v>92</v>
      </c>
      <c r="AY169" s="263" t="s">
        <v>193</v>
      </c>
    </row>
    <row r="170" s="2" customFormat="1" ht="24.15" customHeight="1">
      <c r="A170" s="40"/>
      <c r="B170" s="41"/>
      <c r="C170" s="229" t="s">
        <v>253</v>
      </c>
      <c r="D170" s="229" t="s">
        <v>196</v>
      </c>
      <c r="E170" s="230" t="s">
        <v>1082</v>
      </c>
      <c r="F170" s="231" t="s">
        <v>1083</v>
      </c>
      <c r="G170" s="232" t="s">
        <v>221</v>
      </c>
      <c r="H170" s="233">
        <v>4</v>
      </c>
      <c r="I170" s="234"/>
      <c r="J170" s="235">
        <f>ROUND(I170*H170,2)</f>
        <v>0</v>
      </c>
      <c r="K170" s="231" t="s">
        <v>222</v>
      </c>
      <c r="L170" s="46"/>
      <c r="M170" s="236" t="s">
        <v>1</v>
      </c>
      <c r="N170" s="237" t="s">
        <v>50</v>
      </c>
      <c r="O170" s="93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40" t="s">
        <v>199</v>
      </c>
      <c r="AT170" s="240" t="s">
        <v>196</v>
      </c>
      <c r="AU170" s="240" t="s">
        <v>92</v>
      </c>
      <c r="AY170" s="18" t="s">
        <v>193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92</v>
      </c>
      <c r="BK170" s="241">
        <f>ROUND(I170*H170,2)</f>
        <v>0</v>
      </c>
      <c r="BL170" s="18" t="s">
        <v>199</v>
      </c>
      <c r="BM170" s="240" t="s">
        <v>1084</v>
      </c>
    </row>
    <row r="171" s="13" customFormat="1">
      <c r="A171" s="13"/>
      <c r="B171" s="242"/>
      <c r="C171" s="243"/>
      <c r="D171" s="244" t="s">
        <v>201</v>
      </c>
      <c r="E171" s="245" t="s">
        <v>1</v>
      </c>
      <c r="F171" s="246" t="s">
        <v>1085</v>
      </c>
      <c r="G171" s="243"/>
      <c r="H171" s="245" t="s">
        <v>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201</v>
      </c>
      <c r="AU171" s="252" t="s">
        <v>92</v>
      </c>
      <c r="AV171" s="13" t="s">
        <v>92</v>
      </c>
      <c r="AW171" s="13" t="s">
        <v>40</v>
      </c>
      <c r="AX171" s="13" t="s">
        <v>85</v>
      </c>
      <c r="AY171" s="252" t="s">
        <v>193</v>
      </c>
    </row>
    <row r="172" s="14" customFormat="1">
      <c r="A172" s="14"/>
      <c r="B172" s="253"/>
      <c r="C172" s="254"/>
      <c r="D172" s="244" t="s">
        <v>201</v>
      </c>
      <c r="E172" s="255" t="s">
        <v>1</v>
      </c>
      <c r="F172" s="256" t="s">
        <v>199</v>
      </c>
      <c r="G172" s="254"/>
      <c r="H172" s="257">
        <v>4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3" t="s">
        <v>201</v>
      </c>
      <c r="AU172" s="263" t="s">
        <v>92</v>
      </c>
      <c r="AV172" s="14" t="s">
        <v>94</v>
      </c>
      <c r="AW172" s="14" t="s">
        <v>40</v>
      </c>
      <c r="AX172" s="14" t="s">
        <v>92</v>
      </c>
      <c r="AY172" s="263" t="s">
        <v>193</v>
      </c>
    </row>
    <row r="173" s="2" customFormat="1" ht="24.15" customHeight="1">
      <c r="A173" s="40"/>
      <c r="B173" s="41"/>
      <c r="C173" s="229" t="s">
        <v>260</v>
      </c>
      <c r="D173" s="229" t="s">
        <v>196</v>
      </c>
      <c r="E173" s="230" t="s">
        <v>1086</v>
      </c>
      <c r="F173" s="231" t="s">
        <v>1087</v>
      </c>
      <c r="G173" s="232" t="s">
        <v>221</v>
      </c>
      <c r="H173" s="233">
        <v>5</v>
      </c>
      <c r="I173" s="234"/>
      <c r="J173" s="235">
        <f>ROUND(I173*H173,2)</f>
        <v>0</v>
      </c>
      <c r="K173" s="231" t="s">
        <v>222</v>
      </c>
      <c r="L173" s="46"/>
      <c r="M173" s="236" t="s">
        <v>1</v>
      </c>
      <c r="N173" s="237" t="s">
        <v>50</v>
      </c>
      <c r="O173" s="93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40" t="s">
        <v>199</v>
      </c>
      <c r="AT173" s="240" t="s">
        <v>196</v>
      </c>
      <c r="AU173" s="240" t="s">
        <v>92</v>
      </c>
      <c r="AY173" s="18" t="s">
        <v>193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92</v>
      </c>
      <c r="BK173" s="241">
        <f>ROUND(I173*H173,2)</f>
        <v>0</v>
      </c>
      <c r="BL173" s="18" t="s">
        <v>199</v>
      </c>
      <c r="BM173" s="240" t="s">
        <v>1088</v>
      </c>
    </row>
    <row r="174" s="13" customFormat="1">
      <c r="A174" s="13"/>
      <c r="B174" s="242"/>
      <c r="C174" s="243"/>
      <c r="D174" s="244" t="s">
        <v>201</v>
      </c>
      <c r="E174" s="245" t="s">
        <v>1</v>
      </c>
      <c r="F174" s="246" t="s">
        <v>1089</v>
      </c>
      <c r="G174" s="243"/>
      <c r="H174" s="245" t="s">
        <v>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201</v>
      </c>
      <c r="AU174" s="252" t="s">
        <v>92</v>
      </c>
      <c r="AV174" s="13" t="s">
        <v>92</v>
      </c>
      <c r="AW174" s="13" t="s">
        <v>40</v>
      </c>
      <c r="AX174" s="13" t="s">
        <v>85</v>
      </c>
      <c r="AY174" s="252" t="s">
        <v>193</v>
      </c>
    </row>
    <row r="175" s="14" customFormat="1">
      <c r="A175" s="14"/>
      <c r="B175" s="253"/>
      <c r="C175" s="254"/>
      <c r="D175" s="244" t="s">
        <v>201</v>
      </c>
      <c r="E175" s="255" t="s">
        <v>1</v>
      </c>
      <c r="F175" s="256" t="s">
        <v>227</v>
      </c>
      <c r="G175" s="254"/>
      <c r="H175" s="257">
        <v>5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3" t="s">
        <v>201</v>
      </c>
      <c r="AU175" s="263" t="s">
        <v>92</v>
      </c>
      <c r="AV175" s="14" t="s">
        <v>94</v>
      </c>
      <c r="AW175" s="14" t="s">
        <v>40</v>
      </c>
      <c r="AX175" s="14" t="s">
        <v>92</v>
      </c>
      <c r="AY175" s="263" t="s">
        <v>193</v>
      </c>
    </row>
    <row r="176" s="2" customFormat="1" ht="24.15" customHeight="1">
      <c r="A176" s="40"/>
      <c r="B176" s="41"/>
      <c r="C176" s="229" t="s">
        <v>266</v>
      </c>
      <c r="D176" s="229" t="s">
        <v>196</v>
      </c>
      <c r="E176" s="230" t="s">
        <v>1090</v>
      </c>
      <c r="F176" s="231" t="s">
        <v>1091</v>
      </c>
      <c r="G176" s="232" t="s">
        <v>221</v>
      </c>
      <c r="H176" s="233">
        <v>2</v>
      </c>
      <c r="I176" s="234"/>
      <c r="J176" s="235">
        <f>ROUND(I176*H176,2)</f>
        <v>0</v>
      </c>
      <c r="K176" s="231" t="s">
        <v>222</v>
      </c>
      <c r="L176" s="46"/>
      <c r="M176" s="236" t="s">
        <v>1</v>
      </c>
      <c r="N176" s="237" t="s">
        <v>50</v>
      </c>
      <c r="O176" s="93"/>
      <c r="P176" s="238">
        <f>O176*H176</f>
        <v>0</v>
      </c>
      <c r="Q176" s="238">
        <v>0.00015268399999999999</v>
      </c>
      <c r="R176" s="238">
        <f>Q176*H176</f>
        <v>0.00030536799999999998</v>
      </c>
      <c r="S176" s="238">
        <v>0</v>
      </c>
      <c r="T176" s="239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40" t="s">
        <v>580</v>
      </c>
      <c r="AT176" s="240" t="s">
        <v>196</v>
      </c>
      <c r="AU176" s="240" t="s">
        <v>92</v>
      </c>
      <c r="AY176" s="18" t="s">
        <v>193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92</v>
      </c>
      <c r="BK176" s="241">
        <f>ROUND(I176*H176,2)</f>
        <v>0</v>
      </c>
      <c r="BL176" s="18" t="s">
        <v>580</v>
      </c>
      <c r="BM176" s="240" t="s">
        <v>1092</v>
      </c>
    </row>
    <row r="177" s="13" customFormat="1">
      <c r="A177" s="13"/>
      <c r="B177" s="242"/>
      <c r="C177" s="243"/>
      <c r="D177" s="244" t="s">
        <v>201</v>
      </c>
      <c r="E177" s="245" t="s">
        <v>1</v>
      </c>
      <c r="F177" s="246" t="s">
        <v>1093</v>
      </c>
      <c r="G177" s="243"/>
      <c r="H177" s="245" t="s">
        <v>1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2" t="s">
        <v>201</v>
      </c>
      <c r="AU177" s="252" t="s">
        <v>92</v>
      </c>
      <c r="AV177" s="13" t="s">
        <v>92</v>
      </c>
      <c r="AW177" s="13" t="s">
        <v>40</v>
      </c>
      <c r="AX177" s="13" t="s">
        <v>85</v>
      </c>
      <c r="AY177" s="252" t="s">
        <v>193</v>
      </c>
    </row>
    <row r="178" s="14" customFormat="1">
      <c r="A178" s="14"/>
      <c r="B178" s="253"/>
      <c r="C178" s="254"/>
      <c r="D178" s="244" t="s">
        <v>201</v>
      </c>
      <c r="E178" s="255" t="s">
        <v>1</v>
      </c>
      <c r="F178" s="256" t="s">
        <v>94</v>
      </c>
      <c r="G178" s="254"/>
      <c r="H178" s="257">
        <v>2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3" t="s">
        <v>201</v>
      </c>
      <c r="AU178" s="263" t="s">
        <v>92</v>
      </c>
      <c r="AV178" s="14" t="s">
        <v>94</v>
      </c>
      <c r="AW178" s="14" t="s">
        <v>40</v>
      </c>
      <c r="AX178" s="14" t="s">
        <v>92</v>
      </c>
      <c r="AY178" s="263" t="s">
        <v>193</v>
      </c>
    </row>
    <row r="179" s="2" customFormat="1" ht="24.15" customHeight="1">
      <c r="A179" s="40"/>
      <c r="B179" s="41"/>
      <c r="C179" s="229" t="s">
        <v>270</v>
      </c>
      <c r="D179" s="229" t="s">
        <v>196</v>
      </c>
      <c r="E179" s="230" t="s">
        <v>1094</v>
      </c>
      <c r="F179" s="231" t="s">
        <v>1095</v>
      </c>
      <c r="G179" s="232" t="s">
        <v>221</v>
      </c>
      <c r="H179" s="233">
        <v>1</v>
      </c>
      <c r="I179" s="234"/>
      <c r="J179" s="235">
        <f>ROUND(I179*H179,2)</f>
        <v>0</v>
      </c>
      <c r="K179" s="231" t="s">
        <v>222</v>
      </c>
      <c r="L179" s="46"/>
      <c r="M179" s="236" t="s">
        <v>1</v>
      </c>
      <c r="N179" s="237" t="s">
        <v>50</v>
      </c>
      <c r="O179" s="93"/>
      <c r="P179" s="238">
        <f>O179*H179</f>
        <v>0</v>
      </c>
      <c r="Q179" s="238">
        <v>0.000172256</v>
      </c>
      <c r="R179" s="238">
        <f>Q179*H179</f>
        <v>0.000172256</v>
      </c>
      <c r="S179" s="238">
        <v>0</v>
      </c>
      <c r="T179" s="239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40" t="s">
        <v>580</v>
      </c>
      <c r="AT179" s="240" t="s">
        <v>196</v>
      </c>
      <c r="AU179" s="240" t="s">
        <v>92</v>
      </c>
      <c r="AY179" s="18" t="s">
        <v>193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92</v>
      </c>
      <c r="BK179" s="241">
        <f>ROUND(I179*H179,2)</f>
        <v>0</v>
      </c>
      <c r="BL179" s="18" t="s">
        <v>580</v>
      </c>
      <c r="BM179" s="240" t="s">
        <v>1096</v>
      </c>
    </row>
    <row r="180" s="13" customFormat="1">
      <c r="A180" s="13"/>
      <c r="B180" s="242"/>
      <c r="C180" s="243"/>
      <c r="D180" s="244" t="s">
        <v>201</v>
      </c>
      <c r="E180" s="245" t="s">
        <v>1</v>
      </c>
      <c r="F180" s="246" t="s">
        <v>1064</v>
      </c>
      <c r="G180" s="243"/>
      <c r="H180" s="245" t="s">
        <v>1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2" t="s">
        <v>201</v>
      </c>
      <c r="AU180" s="252" t="s">
        <v>92</v>
      </c>
      <c r="AV180" s="13" t="s">
        <v>92</v>
      </c>
      <c r="AW180" s="13" t="s">
        <v>40</v>
      </c>
      <c r="AX180" s="13" t="s">
        <v>85</v>
      </c>
      <c r="AY180" s="252" t="s">
        <v>193</v>
      </c>
    </row>
    <row r="181" s="14" customFormat="1">
      <c r="A181" s="14"/>
      <c r="B181" s="253"/>
      <c r="C181" s="254"/>
      <c r="D181" s="244" t="s">
        <v>201</v>
      </c>
      <c r="E181" s="255" t="s">
        <v>1</v>
      </c>
      <c r="F181" s="256" t="s">
        <v>92</v>
      </c>
      <c r="G181" s="254"/>
      <c r="H181" s="257">
        <v>1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3" t="s">
        <v>201</v>
      </c>
      <c r="AU181" s="263" t="s">
        <v>92</v>
      </c>
      <c r="AV181" s="14" t="s">
        <v>94</v>
      </c>
      <c r="AW181" s="14" t="s">
        <v>40</v>
      </c>
      <c r="AX181" s="14" t="s">
        <v>92</v>
      </c>
      <c r="AY181" s="263" t="s">
        <v>193</v>
      </c>
    </row>
    <row r="182" s="2" customFormat="1" ht="24.15" customHeight="1">
      <c r="A182" s="40"/>
      <c r="B182" s="41"/>
      <c r="C182" s="229" t="s">
        <v>275</v>
      </c>
      <c r="D182" s="229" t="s">
        <v>196</v>
      </c>
      <c r="E182" s="230" t="s">
        <v>1097</v>
      </c>
      <c r="F182" s="231" t="s">
        <v>1098</v>
      </c>
      <c r="G182" s="232" t="s">
        <v>221</v>
      </c>
      <c r="H182" s="233">
        <v>11</v>
      </c>
      <c r="I182" s="234"/>
      <c r="J182" s="235">
        <f>ROUND(I182*H182,2)</f>
        <v>0</v>
      </c>
      <c r="K182" s="231" t="s">
        <v>222</v>
      </c>
      <c r="L182" s="46"/>
      <c r="M182" s="236" t="s">
        <v>1</v>
      </c>
      <c r="N182" s="237" t="s">
        <v>50</v>
      </c>
      <c r="O182" s="93"/>
      <c r="P182" s="238">
        <f>O182*H182</f>
        <v>0</v>
      </c>
      <c r="Q182" s="238">
        <v>0.00016736400000000001</v>
      </c>
      <c r="R182" s="238">
        <f>Q182*H182</f>
        <v>0.001841004</v>
      </c>
      <c r="S182" s="238">
        <v>0</v>
      </c>
      <c r="T182" s="239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40" t="s">
        <v>580</v>
      </c>
      <c r="AT182" s="240" t="s">
        <v>196</v>
      </c>
      <c r="AU182" s="240" t="s">
        <v>92</v>
      </c>
      <c r="AY182" s="18" t="s">
        <v>193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92</v>
      </c>
      <c r="BK182" s="241">
        <f>ROUND(I182*H182,2)</f>
        <v>0</v>
      </c>
      <c r="BL182" s="18" t="s">
        <v>580</v>
      </c>
      <c r="BM182" s="240" t="s">
        <v>1099</v>
      </c>
    </row>
    <row r="183" s="13" customFormat="1">
      <c r="A183" s="13"/>
      <c r="B183" s="242"/>
      <c r="C183" s="243"/>
      <c r="D183" s="244" t="s">
        <v>201</v>
      </c>
      <c r="E183" s="245" t="s">
        <v>1</v>
      </c>
      <c r="F183" s="246" t="s">
        <v>1100</v>
      </c>
      <c r="G183" s="243"/>
      <c r="H183" s="245" t="s">
        <v>1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2" t="s">
        <v>201</v>
      </c>
      <c r="AU183" s="252" t="s">
        <v>92</v>
      </c>
      <c r="AV183" s="13" t="s">
        <v>92</v>
      </c>
      <c r="AW183" s="13" t="s">
        <v>40</v>
      </c>
      <c r="AX183" s="13" t="s">
        <v>85</v>
      </c>
      <c r="AY183" s="252" t="s">
        <v>193</v>
      </c>
    </row>
    <row r="184" s="13" customFormat="1">
      <c r="A184" s="13"/>
      <c r="B184" s="242"/>
      <c r="C184" s="243"/>
      <c r="D184" s="244" t="s">
        <v>201</v>
      </c>
      <c r="E184" s="245" t="s">
        <v>1</v>
      </c>
      <c r="F184" s="246" t="s">
        <v>1101</v>
      </c>
      <c r="G184" s="243"/>
      <c r="H184" s="245" t="s">
        <v>1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2" t="s">
        <v>201</v>
      </c>
      <c r="AU184" s="252" t="s">
        <v>92</v>
      </c>
      <c r="AV184" s="13" t="s">
        <v>92</v>
      </c>
      <c r="AW184" s="13" t="s">
        <v>40</v>
      </c>
      <c r="AX184" s="13" t="s">
        <v>85</v>
      </c>
      <c r="AY184" s="252" t="s">
        <v>193</v>
      </c>
    </row>
    <row r="185" s="14" customFormat="1">
      <c r="A185" s="14"/>
      <c r="B185" s="253"/>
      <c r="C185" s="254"/>
      <c r="D185" s="244" t="s">
        <v>201</v>
      </c>
      <c r="E185" s="255" t="s">
        <v>1</v>
      </c>
      <c r="F185" s="256" t="s">
        <v>266</v>
      </c>
      <c r="G185" s="254"/>
      <c r="H185" s="257">
        <v>8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3" t="s">
        <v>201</v>
      </c>
      <c r="AU185" s="263" t="s">
        <v>92</v>
      </c>
      <c r="AV185" s="14" t="s">
        <v>94</v>
      </c>
      <c r="AW185" s="14" t="s">
        <v>40</v>
      </c>
      <c r="AX185" s="14" t="s">
        <v>85</v>
      </c>
      <c r="AY185" s="263" t="s">
        <v>193</v>
      </c>
    </row>
    <row r="186" s="13" customFormat="1">
      <c r="A186" s="13"/>
      <c r="B186" s="242"/>
      <c r="C186" s="243"/>
      <c r="D186" s="244" t="s">
        <v>201</v>
      </c>
      <c r="E186" s="245" t="s">
        <v>1</v>
      </c>
      <c r="F186" s="246" t="s">
        <v>1102</v>
      </c>
      <c r="G186" s="243"/>
      <c r="H186" s="245" t="s">
        <v>1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2" t="s">
        <v>201</v>
      </c>
      <c r="AU186" s="252" t="s">
        <v>92</v>
      </c>
      <c r="AV186" s="13" t="s">
        <v>92</v>
      </c>
      <c r="AW186" s="13" t="s">
        <v>40</v>
      </c>
      <c r="AX186" s="13" t="s">
        <v>85</v>
      </c>
      <c r="AY186" s="252" t="s">
        <v>193</v>
      </c>
    </row>
    <row r="187" s="14" customFormat="1">
      <c r="A187" s="14"/>
      <c r="B187" s="253"/>
      <c r="C187" s="254"/>
      <c r="D187" s="244" t="s">
        <v>201</v>
      </c>
      <c r="E187" s="255" t="s">
        <v>1</v>
      </c>
      <c r="F187" s="256" t="s">
        <v>211</v>
      </c>
      <c r="G187" s="254"/>
      <c r="H187" s="257">
        <v>3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3" t="s">
        <v>201</v>
      </c>
      <c r="AU187" s="263" t="s">
        <v>92</v>
      </c>
      <c r="AV187" s="14" t="s">
        <v>94</v>
      </c>
      <c r="AW187" s="14" t="s">
        <v>40</v>
      </c>
      <c r="AX187" s="14" t="s">
        <v>85</v>
      </c>
      <c r="AY187" s="263" t="s">
        <v>193</v>
      </c>
    </row>
    <row r="188" s="15" customFormat="1">
      <c r="A188" s="15"/>
      <c r="B188" s="264"/>
      <c r="C188" s="265"/>
      <c r="D188" s="244" t="s">
        <v>201</v>
      </c>
      <c r="E188" s="266" t="s">
        <v>1</v>
      </c>
      <c r="F188" s="267" t="s">
        <v>252</v>
      </c>
      <c r="G188" s="265"/>
      <c r="H188" s="268">
        <v>11</v>
      </c>
      <c r="I188" s="269"/>
      <c r="J188" s="265"/>
      <c r="K188" s="265"/>
      <c r="L188" s="270"/>
      <c r="M188" s="271"/>
      <c r="N188" s="272"/>
      <c r="O188" s="272"/>
      <c r="P188" s="272"/>
      <c r="Q188" s="272"/>
      <c r="R188" s="272"/>
      <c r="S188" s="272"/>
      <c r="T188" s="27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4" t="s">
        <v>201</v>
      </c>
      <c r="AU188" s="274" t="s">
        <v>92</v>
      </c>
      <c r="AV188" s="15" t="s">
        <v>199</v>
      </c>
      <c r="AW188" s="15" t="s">
        <v>40</v>
      </c>
      <c r="AX188" s="15" t="s">
        <v>92</v>
      </c>
      <c r="AY188" s="274" t="s">
        <v>193</v>
      </c>
    </row>
    <row r="189" s="2" customFormat="1" ht="24.15" customHeight="1">
      <c r="A189" s="40"/>
      <c r="B189" s="41"/>
      <c r="C189" s="229" t="s">
        <v>282</v>
      </c>
      <c r="D189" s="229" t="s">
        <v>196</v>
      </c>
      <c r="E189" s="230" t="s">
        <v>1103</v>
      </c>
      <c r="F189" s="231" t="s">
        <v>1104</v>
      </c>
      <c r="G189" s="232" t="s">
        <v>221</v>
      </c>
      <c r="H189" s="233">
        <v>40</v>
      </c>
      <c r="I189" s="234"/>
      <c r="J189" s="235">
        <f>ROUND(I189*H189,2)</f>
        <v>0</v>
      </c>
      <c r="K189" s="231" t="s">
        <v>222</v>
      </c>
      <c r="L189" s="46"/>
      <c r="M189" s="236" t="s">
        <v>1</v>
      </c>
      <c r="N189" s="237" t="s">
        <v>50</v>
      </c>
      <c r="O189" s="93"/>
      <c r="P189" s="238">
        <f>O189*H189</f>
        <v>0</v>
      </c>
      <c r="Q189" s="238">
        <v>0.00016736400000000001</v>
      </c>
      <c r="R189" s="238">
        <f>Q189*H189</f>
        <v>0.0066945600000000004</v>
      </c>
      <c r="S189" s="238">
        <v>0</v>
      </c>
      <c r="T189" s="239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40" t="s">
        <v>580</v>
      </c>
      <c r="AT189" s="240" t="s">
        <v>196</v>
      </c>
      <c r="AU189" s="240" t="s">
        <v>92</v>
      </c>
      <c r="AY189" s="18" t="s">
        <v>193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92</v>
      </c>
      <c r="BK189" s="241">
        <f>ROUND(I189*H189,2)</f>
        <v>0</v>
      </c>
      <c r="BL189" s="18" t="s">
        <v>580</v>
      </c>
      <c r="BM189" s="240" t="s">
        <v>1105</v>
      </c>
    </row>
    <row r="190" s="13" customFormat="1">
      <c r="A190" s="13"/>
      <c r="B190" s="242"/>
      <c r="C190" s="243"/>
      <c r="D190" s="244" t="s">
        <v>201</v>
      </c>
      <c r="E190" s="245" t="s">
        <v>1</v>
      </c>
      <c r="F190" s="246" t="s">
        <v>1068</v>
      </c>
      <c r="G190" s="243"/>
      <c r="H190" s="245" t="s">
        <v>1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2" t="s">
        <v>201</v>
      </c>
      <c r="AU190" s="252" t="s">
        <v>92</v>
      </c>
      <c r="AV190" s="13" t="s">
        <v>92</v>
      </c>
      <c r="AW190" s="13" t="s">
        <v>40</v>
      </c>
      <c r="AX190" s="13" t="s">
        <v>85</v>
      </c>
      <c r="AY190" s="252" t="s">
        <v>193</v>
      </c>
    </row>
    <row r="191" s="13" customFormat="1">
      <c r="A191" s="13"/>
      <c r="B191" s="242"/>
      <c r="C191" s="243"/>
      <c r="D191" s="244" t="s">
        <v>201</v>
      </c>
      <c r="E191" s="245" t="s">
        <v>1</v>
      </c>
      <c r="F191" s="246" t="s">
        <v>1106</v>
      </c>
      <c r="G191" s="243"/>
      <c r="H191" s="245" t="s">
        <v>1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2" t="s">
        <v>201</v>
      </c>
      <c r="AU191" s="252" t="s">
        <v>92</v>
      </c>
      <c r="AV191" s="13" t="s">
        <v>92</v>
      </c>
      <c r="AW191" s="13" t="s">
        <v>40</v>
      </c>
      <c r="AX191" s="13" t="s">
        <v>85</v>
      </c>
      <c r="AY191" s="252" t="s">
        <v>193</v>
      </c>
    </row>
    <row r="192" s="14" customFormat="1">
      <c r="A192" s="14"/>
      <c r="B192" s="253"/>
      <c r="C192" s="254"/>
      <c r="D192" s="244" t="s">
        <v>201</v>
      </c>
      <c r="E192" s="255" t="s">
        <v>1</v>
      </c>
      <c r="F192" s="256" t="s">
        <v>440</v>
      </c>
      <c r="G192" s="254"/>
      <c r="H192" s="257">
        <v>35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3" t="s">
        <v>201</v>
      </c>
      <c r="AU192" s="263" t="s">
        <v>92</v>
      </c>
      <c r="AV192" s="14" t="s">
        <v>94</v>
      </c>
      <c r="AW192" s="14" t="s">
        <v>40</v>
      </c>
      <c r="AX192" s="14" t="s">
        <v>85</v>
      </c>
      <c r="AY192" s="263" t="s">
        <v>193</v>
      </c>
    </row>
    <row r="193" s="13" customFormat="1">
      <c r="A193" s="13"/>
      <c r="B193" s="242"/>
      <c r="C193" s="243"/>
      <c r="D193" s="244" t="s">
        <v>201</v>
      </c>
      <c r="E193" s="245" t="s">
        <v>1</v>
      </c>
      <c r="F193" s="246" t="s">
        <v>1102</v>
      </c>
      <c r="G193" s="243"/>
      <c r="H193" s="245" t="s">
        <v>1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2" t="s">
        <v>201</v>
      </c>
      <c r="AU193" s="252" t="s">
        <v>92</v>
      </c>
      <c r="AV193" s="13" t="s">
        <v>92</v>
      </c>
      <c r="AW193" s="13" t="s">
        <v>40</v>
      </c>
      <c r="AX193" s="13" t="s">
        <v>85</v>
      </c>
      <c r="AY193" s="252" t="s">
        <v>193</v>
      </c>
    </row>
    <row r="194" s="14" customFormat="1">
      <c r="A194" s="14"/>
      <c r="B194" s="253"/>
      <c r="C194" s="254"/>
      <c r="D194" s="244" t="s">
        <v>201</v>
      </c>
      <c r="E194" s="255" t="s">
        <v>1</v>
      </c>
      <c r="F194" s="256" t="s">
        <v>227</v>
      </c>
      <c r="G194" s="254"/>
      <c r="H194" s="257">
        <v>5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3" t="s">
        <v>201</v>
      </c>
      <c r="AU194" s="263" t="s">
        <v>92</v>
      </c>
      <c r="AV194" s="14" t="s">
        <v>94</v>
      </c>
      <c r="AW194" s="14" t="s">
        <v>40</v>
      </c>
      <c r="AX194" s="14" t="s">
        <v>85</v>
      </c>
      <c r="AY194" s="263" t="s">
        <v>193</v>
      </c>
    </row>
    <row r="195" s="15" customFormat="1">
      <c r="A195" s="15"/>
      <c r="B195" s="264"/>
      <c r="C195" s="265"/>
      <c r="D195" s="244" t="s">
        <v>201</v>
      </c>
      <c r="E195" s="266" t="s">
        <v>1</v>
      </c>
      <c r="F195" s="267" t="s">
        <v>252</v>
      </c>
      <c r="G195" s="265"/>
      <c r="H195" s="268">
        <v>40</v>
      </c>
      <c r="I195" s="269"/>
      <c r="J195" s="265"/>
      <c r="K195" s="265"/>
      <c r="L195" s="270"/>
      <c r="M195" s="271"/>
      <c r="N195" s="272"/>
      <c r="O195" s="272"/>
      <c r="P195" s="272"/>
      <c r="Q195" s="272"/>
      <c r="R195" s="272"/>
      <c r="S195" s="272"/>
      <c r="T195" s="27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4" t="s">
        <v>201</v>
      </c>
      <c r="AU195" s="274" t="s">
        <v>92</v>
      </c>
      <c r="AV195" s="15" t="s">
        <v>199</v>
      </c>
      <c r="AW195" s="15" t="s">
        <v>40</v>
      </c>
      <c r="AX195" s="15" t="s">
        <v>92</v>
      </c>
      <c r="AY195" s="274" t="s">
        <v>193</v>
      </c>
    </row>
    <row r="196" s="2" customFormat="1" ht="24.15" customHeight="1">
      <c r="A196" s="40"/>
      <c r="B196" s="41"/>
      <c r="C196" s="229" t="s">
        <v>290</v>
      </c>
      <c r="D196" s="229" t="s">
        <v>196</v>
      </c>
      <c r="E196" s="230" t="s">
        <v>1107</v>
      </c>
      <c r="F196" s="231" t="s">
        <v>1108</v>
      </c>
      <c r="G196" s="232" t="s">
        <v>221</v>
      </c>
      <c r="H196" s="233">
        <v>16</v>
      </c>
      <c r="I196" s="234"/>
      <c r="J196" s="235">
        <f>ROUND(I196*H196,2)</f>
        <v>0</v>
      </c>
      <c r="K196" s="231" t="s">
        <v>222</v>
      </c>
      <c r="L196" s="46"/>
      <c r="M196" s="236" t="s">
        <v>1</v>
      </c>
      <c r="N196" s="237" t="s">
        <v>50</v>
      </c>
      <c r="O196" s="93"/>
      <c r="P196" s="238">
        <f>O196*H196</f>
        <v>0</v>
      </c>
      <c r="Q196" s="238">
        <v>0.000187908</v>
      </c>
      <c r="R196" s="238">
        <f>Q196*H196</f>
        <v>0.0030065280000000001</v>
      </c>
      <c r="S196" s="238">
        <v>0</v>
      </c>
      <c r="T196" s="239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40" t="s">
        <v>580</v>
      </c>
      <c r="AT196" s="240" t="s">
        <v>196</v>
      </c>
      <c r="AU196" s="240" t="s">
        <v>92</v>
      </c>
      <c r="AY196" s="18" t="s">
        <v>193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92</v>
      </c>
      <c r="BK196" s="241">
        <f>ROUND(I196*H196,2)</f>
        <v>0</v>
      </c>
      <c r="BL196" s="18" t="s">
        <v>580</v>
      </c>
      <c r="BM196" s="240" t="s">
        <v>1109</v>
      </c>
    </row>
    <row r="197" s="13" customFormat="1">
      <c r="A197" s="13"/>
      <c r="B197" s="242"/>
      <c r="C197" s="243"/>
      <c r="D197" s="244" t="s">
        <v>201</v>
      </c>
      <c r="E197" s="245" t="s">
        <v>1</v>
      </c>
      <c r="F197" s="246" t="s">
        <v>1072</v>
      </c>
      <c r="G197" s="243"/>
      <c r="H197" s="245" t="s">
        <v>1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2" t="s">
        <v>201</v>
      </c>
      <c r="AU197" s="252" t="s">
        <v>92</v>
      </c>
      <c r="AV197" s="13" t="s">
        <v>92</v>
      </c>
      <c r="AW197" s="13" t="s">
        <v>40</v>
      </c>
      <c r="AX197" s="13" t="s">
        <v>85</v>
      </c>
      <c r="AY197" s="252" t="s">
        <v>193</v>
      </c>
    </row>
    <row r="198" s="13" customFormat="1">
      <c r="A198" s="13"/>
      <c r="B198" s="242"/>
      <c r="C198" s="243"/>
      <c r="D198" s="244" t="s">
        <v>201</v>
      </c>
      <c r="E198" s="245" t="s">
        <v>1</v>
      </c>
      <c r="F198" s="246" t="s">
        <v>1110</v>
      </c>
      <c r="G198" s="243"/>
      <c r="H198" s="245" t="s">
        <v>1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2" t="s">
        <v>201</v>
      </c>
      <c r="AU198" s="252" t="s">
        <v>92</v>
      </c>
      <c r="AV198" s="13" t="s">
        <v>92</v>
      </c>
      <c r="AW198" s="13" t="s">
        <v>40</v>
      </c>
      <c r="AX198" s="13" t="s">
        <v>85</v>
      </c>
      <c r="AY198" s="252" t="s">
        <v>193</v>
      </c>
    </row>
    <row r="199" s="14" customFormat="1">
      <c r="A199" s="14"/>
      <c r="B199" s="253"/>
      <c r="C199" s="254"/>
      <c r="D199" s="244" t="s">
        <v>201</v>
      </c>
      <c r="E199" s="255" t="s">
        <v>1</v>
      </c>
      <c r="F199" s="256" t="s">
        <v>8</v>
      </c>
      <c r="G199" s="254"/>
      <c r="H199" s="257">
        <v>15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3" t="s">
        <v>201</v>
      </c>
      <c r="AU199" s="263" t="s">
        <v>92</v>
      </c>
      <c r="AV199" s="14" t="s">
        <v>94</v>
      </c>
      <c r="AW199" s="14" t="s">
        <v>40</v>
      </c>
      <c r="AX199" s="14" t="s">
        <v>85</v>
      </c>
      <c r="AY199" s="263" t="s">
        <v>193</v>
      </c>
    </row>
    <row r="200" s="13" customFormat="1">
      <c r="A200" s="13"/>
      <c r="B200" s="242"/>
      <c r="C200" s="243"/>
      <c r="D200" s="244" t="s">
        <v>201</v>
      </c>
      <c r="E200" s="245" t="s">
        <v>1</v>
      </c>
      <c r="F200" s="246" t="s">
        <v>1102</v>
      </c>
      <c r="G200" s="243"/>
      <c r="H200" s="245" t="s">
        <v>1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2" t="s">
        <v>201</v>
      </c>
      <c r="AU200" s="252" t="s">
        <v>92</v>
      </c>
      <c r="AV200" s="13" t="s">
        <v>92</v>
      </c>
      <c r="AW200" s="13" t="s">
        <v>40</v>
      </c>
      <c r="AX200" s="13" t="s">
        <v>85</v>
      </c>
      <c r="AY200" s="252" t="s">
        <v>193</v>
      </c>
    </row>
    <row r="201" s="14" customFormat="1">
      <c r="A201" s="14"/>
      <c r="B201" s="253"/>
      <c r="C201" s="254"/>
      <c r="D201" s="244" t="s">
        <v>201</v>
      </c>
      <c r="E201" s="255" t="s">
        <v>1</v>
      </c>
      <c r="F201" s="256" t="s">
        <v>92</v>
      </c>
      <c r="G201" s="254"/>
      <c r="H201" s="257">
        <v>1</v>
      </c>
      <c r="I201" s="258"/>
      <c r="J201" s="254"/>
      <c r="K201" s="254"/>
      <c r="L201" s="259"/>
      <c r="M201" s="260"/>
      <c r="N201" s="261"/>
      <c r="O201" s="261"/>
      <c r="P201" s="261"/>
      <c r="Q201" s="261"/>
      <c r="R201" s="261"/>
      <c r="S201" s="261"/>
      <c r="T201" s="26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3" t="s">
        <v>201</v>
      </c>
      <c r="AU201" s="263" t="s">
        <v>92</v>
      </c>
      <c r="AV201" s="14" t="s">
        <v>94</v>
      </c>
      <c r="AW201" s="14" t="s">
        <v>40</v>
      </c>
      <c r="AX201" s="14" t="s">
        <v>85</v>
      </c>
      <c r="AY201" s="263" t="s">
        <v>193</v>
      </c>
    </row>
    <row r="202" s="15" customFormat="1">
      <c r="A202" s="15"/>
      <c r="B202" s="264"/>
      <c r="C202" s="265"/>
      <c r="D202" s="244" t="s">
        <v>201</v>
      </c>
      <c r="E202" s="266" t="s">
        <v>1</v>
      </c>
      <c r="F202" s="267" t="s">
        <v>252</v>
      </c>
      <c r="G202" s="265"/>
      <c r="H202" s="268">
        <v>16</v>
      </c>
      <c r="I202" s="269"/>
      <c r="J202" s="265"/>
      <c r="K202" s="265"/>
      <c r="L202" s="270"/>
      <c r="M202" s="271"/>
      <c r="N202" s="272"/>
      <c r="O202" s="272"/>
      <c r="P202" s="272"/>
      <c r="Q202" s="272"/>
      <c r="R202" s="272"/>
      <c r="S202" s="272"/>
      <c r="T202" s="27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4" t="s">
        <v>201</v>
      </c>
      <c r="AU202" s="274" t="s">
        <v>92</v>
      </c>
      <c r="AV202" s="15" t="s">
        <v>199</v>
      </c>
      <c r="AW202" s="15" t="s">
        <v>40</v>
      </c>
      <c r="AX202" s="15" t="s">
        <v>92</v>
      </c>
      <c r="AY202" s="274" t="s">
        <v>193</v>
      </c>
    </row>
    <row r="203" s="2" customFormat="1" ht="24.15" customHeight="1">
      <c r="A203" s="40"/>
      <c r="B203" s="41"/>
      <c r="C203" s="229" t="s">
        <v>300</v>
      </c>
      <c r="D203" s="229" t="s">
        <v>196</v>
      </c>
      <c r="E203" s="230" t="s">
        <v>1111</v>
      </c>
      <c r="F203" s="231" t="s">
        <v>1112</v>
      </c>
      <c r="G203" s="232" t="s">
        <v>221</v>
      </c>
      <c r="H203" s="233">
        <v>36</v>
      </c>
      <c r="I203" s="234"/>
      <c r="J203" s="235">
        <f>ROUND(I203*H203,2)</f>
        <v>0</v>
      </c>
      <c r="K203" s="231" t="s">
        <v>222</v>
      </c>
      <c r="L203" s="46"/>
      <c r="M203" s="236" t="s">
        <v>1</v>
      </c>
      <c r="N203" s="237" t="s">
        <v>50</v>
      </c>
      <c r="O203" s="93"/>
      <c r="P203" s="238">
        <f>O203*H203</f>
        <v>0</v>
      </c>
      <c r="Q203" s="238">
        <v>0.0001928</v>
      </c>
      <c r="R203" s="238">
        <f>Q203*H203</f>
        <v>0.0069407999999999996</v>
      </c>
      <c r="S203" s="238">
        <v>0</v>
      </c>
      <c r="T203" s="239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40" t="s">
        <v>580</v>
      </c>
      <c r="AT203" s="240" t="s">
        <v>196</v>
      </c>
      <c r="AU203" s="240" t="s">
        <v>92</v>
      </c>
      <c r="AY203" s="18" t="s">
        <v>193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92</v>
      </c>
      <c r="BK203" s="241">
        <f>ROUND(I203*H203,2)</f>
        <v>0</v>
      </c>
      <c r="BL203" s="18" t="s">
        <v>580</v>
      </c>
      <c r="BM203" s="240" t="s">
        <v>1113</v>
      </c>
    </row>
    <row r="204" s="13" customFormat="1">
      <c r="A204" s="13"/>
      <c r="B204" s="242"/>
      <c r="C204" s="243"/>
      <c r="D204" s="244" t="s">
        <v>201</v>
      </c>
      <c r="E204" s="245" t="s">
        <v>1</v>
      </c>
      <c r="F204" s="246" t="s">
        <v>1076</v>
      </c>
      <c r="G204" s="243"/>
      <c r="H204" s="245" t="s">
        <v>1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2" t="s">
        <v>201</v>
      </c>
      <c r="AU204" s="252" t="s">
        <v>92</v>
      </c>
      <c r="AV204" s="13" t="s">
        <v>92</v>
      </c>
      <c r="AW204" s="13" t="s">
        <v>40</v>
      </c>
      <c r="AX204" s="13" t="s">
        <v>85</v>
      </c>
      <c r="AY204" s="252" t="s">
        <v>193</v>
      </c>
    </row>
    <row r="205" s="13" customFormat="1">
      <c r="A205" s="13"/>
      <c r="B205" s="242"/>
      <c r="C205" s="243"/>
      <c r="D205" s="244" t="s">
        <v>201</v>
      </c>
      <c r="E205" s="245" t="s">
        <v>1</v>
      </c>
      <c r="F205" s="246" t="s">
        <v>1114</v>
      </c>
      <c r="G205" s="243"/>
      <c r="H205" s="245" t="s">
        <v>1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2" t="s">
        <v>201</v>
      </c>
      <c r="AU205" s="252" t="s">
        <v>92</v>
      </c>
      <c r="AV205" s="13" t="s">
        <v>92</v>
      </c>
      <c r="AW205" s="13" t="s">
        <v>40</v>
      </c>
      <c r="AX205" s="13" t="s">
        <v>85</v>
      </c>
      <c r="AY205" s="252" t="s">
        <v>193</v>
      </c>
    </row>
    <row r="206" s="14" customFormat="1">
      <c r="A206" s="14"/>
      <c r="B206" s="253"/>
      <c r="C206" s="254"/>
      <c r="D206" s="244" t="s">
        <v>201</v>
      </c>
      <c r="E206" s="255" t="s">
        <v>1</v>
      </c>
      <c r="F206" s="256" t="s">
        <v>379</v>
      </c>
      <c r="G206" s="254"/>
      <c r="H206" s="257">
        <v>23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3" t="s">
        <v>201</v>
      </c>
      <c r="AU206" s="263" t="s">
        <v>92</v>
      </c>
      <c r="AV206" s="14" t="s">
        <v>94</v>
      </c>
      <c r="AW206" s="14" t="s">
        <v>40</v>
      </c>
      <c r="AX206" s="14" t="s">
        <v>85</v>
      </c>
      <c r="AY206" s="263" t="s">
        <v>193</v>
      </c>
    </row>
    <row r="207" s="13" customFormat="1">
      <c r="A207" s="13"/>
      <c r="B207" s="242"/>
      <c r="C207" s="243"/>
      <c r="D207" s="244" t="s">
        <v>201</v>
      </c>
      <c r="E207" s="245" t="s">
        <v>1</v>
      </c>
      <c r="F207" s="246" t="s">
        <v>1102</v>
      </c>
      <c r="G207" s="243"/>
      <c r="H207" s="245" t="s">
        <v>1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2" t="s">
        <v>201</v>
      </c>
      <c r="AU207" s="252" t="s">
        <v>92</v>
      </c>
      <c r="AV207" s="13" t="s">
        <v>92</v>
      </c>
      <c r="AW207" s="13" t="s">
        <v>40</v>
      </c>
      <c r="AX207" s="13" t="s">
        <v>85</v>
      </c>
      <c r="AY207" s="252" t="s">
        <v>193</v>
      </c>
    </row>
    <row r="208" s="14" customFormat="1">
      <c r="A208" s="14"/>
      <c r="B208" s="253"/>
      <c r="C208" s="254"/>
      <c r="D208" s="244" t="s">
        <v>201</v>
      </c>
      <c r="E208" s="255" t="s">
        <v>1</v>
      </c>
      <c r="F208" s="256" t="s">
        <v>92</v>
      </c>
      <c r="G208" s="254"/>
      <c r="H208" s="257">
        <v>1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3" t="s">
        <v>201</v>
      </c>
      <c r="AU208" s="263" t="s">
        <v>92</v>
      </c>
      <c r="AV208" s="14" t="s">
        <v>94</v>
      </c>
      <c r="AW208" s="14" t="s">
        <v>40</v>
      </c>
      <c r="AX208" s="14" t="s">
        <v>85</v>
      </c>
      <c r="AY208" s="263" t="s">
        <v>193</v>
      </c>
    </row>
    <row r="209" s="13" customFormat="1">
      <c r="A209" s="13"/>
      <c r="B209" s="242"/>
      <c r="C209" s="243"/>
      <c r="D209" s="244" t="s">
        <v>201</v>
      </c>
      <c r="E209" s="245" t="s">
        <v>1</v>
      </c>
      <c r="F209" s="246" t="s">
        <v>1072</v>
      </c>
      <c r="G209" s="243"/>
      <c r="H209" s="245" t="s">
        <v>1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201</v>
      </c>
      <c r="AU209" s="252" t="s">
        <v>92</v>
      </c>
      <c r="AV209" s="13" t="s">
        <v>92</v>
      </c>
      <c r="AW209" s="13" t="s">
        <v>40</v>
      </c>
      <c r="AX209" s="13" t="s">
        <v>85</v>
      </c>
      <c r="AY209" s="252" t="s">
        <v>193</v>
      </c>
    </row>
    <row r="210" s="14" customFormat="1">
      <c r="A210" s="14"/>
      <c r="B210" s="253"/>
      <c r="C210" s="254"/>
      <c r="D210" s="244" t="s">
        <v>201</v>
      </c>
      <c r="E210" s="255" t="s">
        <v>1</v>
      </c>
      <c r="F210" s="256" t="s">
        <v>92</v>
      </c>
      <c r="G210" s="254"/>
      <c r="H210" s="257">
        <v>1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3" t="s">
        <v>201</v>
      </c>
      <c r="AU210" s="263" t="s">
        <v>92</v>
      </c>
      <c r="AV210" s="14" t="s">
        <v>94</v>
      </c>
      <c r="AW210" s="14" t="s">
        <v>40</v>
      </c>
      <c r="AX210" s="14" t="s">
        <v>85</v>
      </c>
      <c r="AY210" s="263" t="s">
        <v>193</v>
      </c>
    </row>
    <row r="211" s="13" customFormat="1">
      <c r="A211" s="13"/>
      <c r="B211" s="242"/>
      <c r="C211" s="243"/>
      <c r="D211" s="244" t="s">
        <v>201</v>
      </c>
      <c r="E211" s="245" t="s">
        <v>1</v>
      </c>
      <c r="F211" s="246" t="s">
        <v>1077</v>
      </c>
      <c r="G211" s="243"/>
      <c r="H211" s="245" t="s">
        <v>1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2" t="s">
        <v>201</v>
      </c>
      <c r="AU211" s="252" t="s">
        <v>92</v>
      </c>
      <c r="AV211" s="13" t="s">
        <v>92</v>
      </c>
      <c r="AW211" s="13" t="s">
        <v>40</v>
      </c>
      <c r="AX211" s="13" t="s">
        <v>85</v>
      </c>
      <c r="AY211" s="252" t="s">
        <v>193</v>
      </c>
    </row>
    <row r="212" s="13" customFormat="1">
      <c r="A212" s="13"/>
      <c r="B212" s="242"/>
      <c r="C212" s="243"/>
      <c r="D212" s="244" t="s">
        <v>201</v>
      </c>
      <c r="E212" s="245" t="s">
        <v>1</v>
      </c>
      <c r="F212" s="246" t="s">
        <v>1101</v>
      </c>
      <c r="G212" s="243"/>
      <c r="H212" s="245" t="s">
        <v>1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2" t="s">
        <v>201</v>
      </c>
      <c r="AU212" s="252" t="s">
        <v>92</v>
      </c>
      <c r="AV212" s="13" t="s">
        <v>92</v>
      </c>
      <c r="AW212" s="13" t="s">
        <v>40</v>
      </c>
      <c r="AX212" s="13" t="s">
        <v>85</v>
      </c>
      <c r="AY212" s="252" t="s">
        <v>193</v>
      </c>
    </row>
    <row r="213" s="14" customFormat="1">
      <c r="A213" s="14"/>
      <c r="B213" s="253"/>
      <c r="C213" s="254"/>
      <c r="D213" s="244" t="s">
        <v>201</v>
      </c>
      <c r="E213" s="255" t="s">
        <v>1</v>
      </c>
      <c r="F213" s="256" t="s">
        <v>266</v>
      </c>
      <c r="G213" s="254"/>
      <c r="H213" s="257">
        <v>8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3" t="s">
        <v>201</v>
      </c>
      <c r="AU213" s="263" t="s">
        <v>92</v>
      </c>
      <c r="AV213" s="14" t="s">
        <v>94</v>
      </c>
      <c r="AW213" s="14" t="s">
        <v>40</v>
      </c>
      <c r="AX213" s="14" t="s">
        <v>85</v>
      </c>
      <c r="AY213" s="263" t="s">
        <v>193</v>
      </c>
    </row>
    <row r="214" s="13" customFormat="1">
      <c r="A214" s="13"/>
      <c r="B214" s="242"/>
      <c r="C214" s="243"/>
      <c r="D214" s="244" t="s">
        <v>201</v>
      </c>
      <c r="E214" s="245" t="s">
        <v>1</v>
      </c>
      <c r="F214" s="246" t="s">
        <v>1102</v>
      </c>
      <c r="G214" s="243"/>
      <c r="H214" s="245" t="s">
        <v>1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2" t="s">
        <v>201</v>
      </c>
      <c r="AU214" s="252" t="s">
        <v>92</v>
      </c>
      <c r="AV214" s="13" t="s">
        <v>92</v>
      </c>
      <c r="AW214" s="13" t="s">
        <v>40</v>
      </c>
      <c r="AX214" s="13" t="s">
        <v>85</v>
      </c>
      <c r="AY214" s="252" t="s">
        <v>193</v>
      </c>
    </row>
    <row r="215" s="14" customFormat="1">
      <c r="A215" s="14"/>
      <c r="B215" s="253"/>
      <c r="C215" s="254"/>
      <c r="D215" s="244" t="s">
        <v>201</v>
      </c>
      <c r="E215" s="255" t="s">
        <v>1</v>
      </c>
      <c r="F215" s="256" t="s">
        <v>92</v>
      </c>
      <c r="G215" s="254"/>
      <c r="H215" s="257">
        <v>1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3" t="s">
        <v>201</v>
      </c>
      <c r="AU215" s="263" t="s">
        <v>92</v>
      </c>
      <c r="AV215" s="14" t="s">
        <v>94</v>
      </c>
      <c r="AW215" s="14" t="s">
        <v>40</v>
      </c>
      <c r="AX215" s="14" t="s">
        <v>85</v>
      </c>
      <c r="AY215" s="263" t="s">
        <v>193</v>
      </c>
    </row>
    <row r="216" s="13" customFormat="1">
      <c r="A216" s="13"/>
      <c r="B216" s="242"/>
      <c r="C216" s="243"/>
      <c r="D216" s="244" t="s">
        <v>201</v>
      </c>
      <c r="E216" s="245" t="s">
        <v>1</v>
      </c>
      <c r="F216" s="246" t="s">
        <v>1115</v>
      </c>
      <c r="G216" s="243"/>
      <c r="H216" s="245" t="s">
        <v>1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2" t="s">
        <v>201</v>
      </c>
      <c r="AU216" s="252" t="s">
        <v>92</v>
      </c>
      <c r="AV216" s="13" t="s">
        <v>92</v>
      </c>
      <c r="AW216" s="13" t="s">
        <v>40</v>
      </c>
      <c r="AX216" s="13" t="s">
        <v>85</v>
      </c>
      <c r="AY216" s="252" t="s">
        <v>193</v>
      </c>
    </row>
    <row r="217" s="14" customFormat="1">
      <c r="A217" s="14"/>
      <c r="B217" s="253"/>
      <c r="C217" s="254"/>
      <c r="D217" s="244" t="s">
        <v>201</v>
      </c>
      <c r="E217" s="255" t="s">
        <v>1</v>
      </c>
      <c r="F217" s="256" t="s">
        <v>94</v>
      </c>
      <c r="G217" s="254"/>
      <c r="H217" s="257">
        <v>2</v>
      </c>
      <c r="I217" s="258"/>
      <c r="J217" s="254"/>
      <c r="K217" s="254"/>
      <c r="L217" s="259"/>
      <c r="M217" s="260"/>
      <c r="N217" s="261"/>
      <c r="O217" s="261"/>
      <c r="P217" s="261"/>
      <c r="Q217" s="261"/>
      <c r="R217" s="261"/>
      <c r="S217" s="261"/>
      <c r="T217" s="26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3" t="s">
        <v>201</v>
      </c>
      <c r="AU217" s="263" t="s">
        <v>92</v>
      </c>
      <c r="AV217" s="14" t="s">
        <v>94</v>
      </c>
      <c r="AW217" s="14" t="s">
        <v>40</v>
      </c>
      <c r="AX217" s="14" t="s">
        <v>85</v>
      </c>
      <c r="AY217" s="263" t="s">
        <v>193</v>
      </c>
    </row>
    <row r="218" s="15" customFormat="1">
      <c r="A218" s="15"/>
      <c r="B218" s="264"/>
      <c r="C218" s="265"/>
      <c r="D218" s="244" t="s">
        <v>201</v>
      </c>
      <c r="E218" s="266" t="s">
        <v>1</v>
      </c>
      <c r="F218" s="267" t="s">
        <v>252</v>
      </c>
      <c r="G218" s="265"/>
      <c r="H218" s="268">
        <v>36</v>
      </c>
      <c r="I218" s="269"/>
      <c r="J218" s="265"/>
      <c r="K218" s="265"/>
      <c r="L218" s="270"/>
      <c r="M218" s="271"/>
      <c r="N218" s="272"/>
      <c r="O218" s="272"/>
      <c r="P218" s="272"/>
      <c r="Q218" s="272"/>
      <c r="R218" s="272"/>
      <c r="S218" s="272"/>
      <c r="T218" s="27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4" t="s">
        <v>201</v>
      </c>
      <c r="AU218" s="274" t="s">
        <v>92</v>
      </c>
      <c r="AV218" s="15" t="s">
        <v>199</v>
      </c>
      <c r="AW218" s="15" t="s">
        <v>40</v>
      </c>
      <c r="AX218" s="15" t="s">
        <v>92</v>
      </c>
      <c r="AY218" s="274" t="s">
        <v>193</v>
      </c>
    </row>
    <row r="219" s="2" customFormat="1" ht="24.15" customHeight="1">
      <c r="A219" s="40"/>
      <c r="B219" s="41"/>
      <c r="C219" s="229" t="s">
        <v>305</v>
      </c>
      <c r="D219" s="229" t="s">
        <v>196</v>
      </c>
      <c r="E219" s="230" t="s">
        <v>1116</v>
      </c>
      <c r="F219" s="231" t="s">
        <v>1117</v>
      </c>
      <c r="G219" s="232" t="s">
        <v>221</v>
      </c>
      <c r="H219" s="233">
        <v>20</v>
      </c>
      <c r="I219" s="234"/>
      <c r="J219" s="235">
        <f>ROUND(I219*H219,2)</f>
        <v>0</v>
      </c>
      <c r="K219" s="231" t="s">
        <v>222</v>
      </c>
      <c r="L219" s="46"/>
      <c r="M219" s="236" t="s">
        <v>1</v>
      </c>
      <c r="N219" s="237" t="s">
        <v>50</v>
      </c>
      <c r="O219" s="93"/>
      <c r="P219" s="238">
        <f>O219*H219</f>
        <v>0</v>
      </c>
      <c r="Q219" s="238">
        <v>0.000201616</v>
      </c>
      <c r="R219" s="238">
        <f>Q219*H219</f>
        <v>0.0040323199999999998</v>
      </c>
      <c r="S219" s="238">
        <v>0</v>
      </c>
      <c r="T219" s="239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40" t="s">
        <v>580</v>
      </c>
      <c r="AT219" s="240" t="s">
        <v>196</v>
      </c>
      <c r="AU219" s="240" t="s">
        <v>92</v>
      </c>
      <c r="AY219" s="18" t="s">
        <v>193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92</v>
      </c>
      <c r="BK219" s="241">
        <f>ROUND(I219*H219,2)</f>
        <v>0</v>
      </c>
      <c r="BL219" s="18" t="s">
        <v>580</v>
      </c>
      <c r="BM219" s="240" t="s">
        <v>1118</v>
      </c>
    </row>
    <row r="220" s="13" customFormat="1">
      <c r="A220" s="13"/>
      <c r="B220" s="242"/>
      <c r="C220" s="243"/>
      <c r="D220" s="244" t="s">
        <v>201</v>
      </c>
      <c r="E220" s="245" t="s">
        <v>1</v>
      </c>
      <c r="F220" s="246" t="s">
        <v>1081</v>
      </c>
      <c r="G220" s="243"/>
      <c r="H220" s="245" t="s">
        <v>1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2" t="s">
        <v>201</v>
      </c>
      <c r="AU220" s="252" t="s">
        <v>92</v>
      </c>
      <c r="AV220" s="13" t="s">
        <v>92</v>
      </c>
      <c r="AW220" s="13" t="s">
        <v>40</v>
      </c>
      <c r="AX220" s="13" t="s">
        <v>85</v>
      </c>
      <c r="AY220" s="252" t="s">
        <v>193</v>
      </c>
    </row>
    <row r="221" s="13" customFormat="1">
      <c r="A221" s="13"/>
      <c r="B221" s="242"/>
      <c r="C221" s="243"/>
      <c r="D221" s="244" t="s">
        <v>201</v>
      </c>
      <c r="E221" s="245" t="s">
        <v>1</v>
      </c>
      <c r="F221" s="246" t="s">
        <v>1119</v>
      </c>
      <c r="G221" s="243"/>
      <c r="H221" s="245" t="s">
        <v>1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2" t="s">
        <v>201</v>
      </c>
      <c r="AU221" s="252" t="s">
        <v>92</v>
      </c>
      <c r="AV221" s="13" t="s">
        <v>92</v>
      </c>
      <c r="AW221" s="13" t="s">
        <v>40</v>
      </c>
      <c r="AX221" s="13" t="s">
        <v>85</v>
      </c>
      <c r="AY221" s="252" t="s">
        <v>193</v>
      </c>
    </row>
    <row r="222" s="14" customFormat="1">
      <c r="A222" s="14"/>
      <c r="B222" s="253"/>
      <c r="C222" s="254"/>
      <c r="D222" s="244" t="s">
        <v>201</v>
      </c>
      <c r="E222" s="255" t="s">
        <v>1</v>
      </c>
      <c r="F222" s="256" t="s">
        <v>214</v>
      </c>
      <c r="G222" s="254"/>
      <c r="H222" s="257">
        <v>16</v>
      </c>
      <c r="I222" s="258"/>
      <c r="J222" s="254"/>
      <c r="K222" s="254"/>
      <c r="L222" s="259"/>
      <c r="M222" s="260"/>
      <c r="N222" s="261"/>
      <c r="O222" s="261"/>
      <c r="P222" s="261"/>
      <c r="Q222" s="261"/>
      <c r="R222" s="261"/>
      <c r="S222" s="261"/>
      <c r="T222" s="26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3" t="s">
        <v>201</v>
      </c>
      <c r="AU222" s="263" t="s">
        <v>92</v>
      </c>
      <c r="AV222" s="14" t="s">
        <v>94</v>
      </c>
      <c r="AW222" s="14" t="s">
        <v>40</v>
      </c>
      <c r="AX222" s="14" t="s">
        <v>85</v>
      </c>
      <c r="AY222" s="263" t="s">
        <v>193</v>
      </c>
    </row>
    <row r="223" s="13" customFormat="1">
      <c r="A223" s="13"/>
      <c r="B223" s="242"/>
      <c r="C223" s="243"/>
      <c r="D223" s="244" t="s">
        <v>201</v>
      </c>
      <c r="E223" s="245" t="s">
        <v>1</v>
      </c>
      <c r="F223" s="246" t="s">
        <v>1102</v>
      </c>
      <c r="G223" s="243"/>
      <c r="H223" s="245" t="s">
        <v>1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2" t="s">
        <v>201</v>
      </c>
      <c r="AU223" s="252" t="s">
        <v>92</v>
      </c>
      <c r="AV223" s="13" t="s">
        <v>92</v>
      </c>
      <c r="AW223" s="13" t="s">
        <v>40</v>
      </c>
      <c r="AX223" s="13" t="s">
        <v>85</v>
      </c>
      <c r="AY223" s="252" t="s">
        <v>193</v>
      </c>
    </row>
    <row r="224" s="14" customFormat="1">
      <c r="A224" s="14"/>
      <c r="B224" s="253"/>
      <c r="C224" s="254"/>
      <c r="D224" s="244" t="s">
        <v>201</v>
      </c>
      <c r="E224" s="255" t="s">
        <v>1</v>
      </c>
      <c r="F224" s="256" t="s">
        <v>199</v>
      </c>
      <c r="G224" s="254"/>
      <c r="H224" s="257">
        <v>4</v>
      </c>
      <c r="I224" s="258"/>
      <c r="J224" s="254"/>
      <c r="K224" s="254"/>
      <c r="L224" s="259"/>
      <c r="M224" s="260"/>
      <c r="N224" s="261"/>
      <c r="O224" s="261"/>
      <c r="P224" s="261"/>
      <c r="Q224" s="261"/>
      <c r="R224" s="261"/>
      <c r="S224" s="261"/>
      <c r="T224" s="26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3" t="s">
        <v>201</v>
      </c>
      <c r="AU224" s="263" t="s">
        <v>92</v>
      </c>
      <c r="AV224" s="14" t="s">
        <v>94</v>
      </c>
      <c r="AW224" s="14" t="s">
        <v>40</v>
      </c>
      <c r="AX224" s="14" t="s">
        <v>85</v>
      </c>
      <c r="AY224" s="263" t="s">
        <v>193</v>
      </c>
    </row>
    <row r="225" s="15" customFormat="1">
      <c r="A225" s="15"/>
      <c r="B225" s="264"/>
      <c r="C225" s="265"/>
      <c r="D225" s="244" t="s">
        <v>201</v>
      </c>
      <c r="E225" s="266" t="s">
        <v>1</v>
      </c>
      <c r="F225" s="267" t="s">
        <v>252</v>
      </c>
      <c r="G225" s="265"/>
      <c r="H225" s="268">
        <v>20</v>
      </c>
      <c r="I225" s="269"/>
      <c r="J225" s="265"/>
      <c r="K225" s="265"/>
      <c r="L225" s="270"/>
      <c r="M225" s="271"/>
      <c r="N225" s="272"/>
      <c r="O225" s="272"/>
      <c r="P225" s="272"/>
      <c r="Q225" s="272"/>
      <c r="R225" s="272"/>
      <c r="S225" s="272"/>
      <c r="T225" s="27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4" t="s">
        <v>201</v>
      </c>
      <c r="AU225" s="274" t="s">
        <v>92</v>
      </c>
      <c r="AV225" s="15" t="s">
        <v>199</v>
      </c>
      <c r="AW225" s="15" t="s">
        <v>40</v>
      </c>
      <c r="AX225" s="15" t="s">
        <v>92</v>
      </c>
      <c r="AY225" s="274" t="s">
        <v>193</v>
      </c>
    </row>
    <row r="226" s="2" customFormat="1" ht="24.15" customHeight="1">
      <c r="A226" s="40"/>
      <c r="B226" s="41"/>
      <c r="C226" s="229" t="s">
        <v>8</v>
      </c>
      <c r="D226" s="229" t="s">
        <v>196</v>
      </c>
      <c r="E226" s="230" t="s">
        <v>1120</v>
      </c>
      <c r="F226" s="231" t="s">
        <v>1121</v>
      </c>
      <c r="G226" s="232" t="s">
        <v>221</v>
      </c>
      <c r="H226" s="233">
        <v>13</v>
      </c>
      <c r="I226" s="234"/>
      <c r="J226" s="235">
        <f>ROUND(I226*H226,2)</f>
        <v>0</v>
      </c>
      <c r="K226" s="231" t="s">
        <v>222</v>
      </c>
      <c r="L226" s="46"/>
      <c r="M226" s="236" t="s">
        <v>1</v>
      </c>
      <c r="N226" s="237" t="s">
        <v>50</v>
      </c>
      <c r="O226" s="93"/>
      <c r="P226" s="238">
        <f>O226*H226</f>
        <v>0</v>
      </c>
      <c r="Q226" s="238">
        <v>0.00020358</v>
      </c>
      <c r="R226" s="238">
        <f>Q226*H226</f>
        <v>0.0026465400000000002</v>
      </c>
      <c r="S226" s="238">
        <v>0</v>
      </c>
      <c r="T226" s="239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40" t="s">
        <v>580</v>
      </c>
      <c r="AT226" s="240" t="s">
        <v>196</v>
      </c>
      <c r="AU226" s="240" t="s">
        <v>92</v>
      </c>
      <c r="AY226" s="18" t="s">
        <v>193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92</v>
      </c>
      <c r="BK226" s="241">
        <f>ROUND(I226*H226,2)</f>
        <v>0</v>
      </c>
      <c r="BL226" s="18" t="s">
        <v>580</v>
      </c>
      <c r="BM226" s="240" t="s">
        <v>1122</v>
      </c>
    </row>
    <row r="227" s="13" customFormat="1">
      <c r="A227" s="13"/>
      <c r="B227" s="242"/>
      <c r="C227" s="243"/>
      <c r="D227" s="244" t="s">
        <v>201</v>
      </c>
      <c r="E227" s="245" t="s">
        <v>1</v>
      </c>
      <c r="F227" s="246" t="s">
        <v>1085</v>
      </c>
      <c r="G227" s="243"/>
      <c r="H227" s="245" t="s">
        <v>1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201</v>
      </c>
      <c r="AU227" s="252" t="s">
        <v>92</v>
      </c>
      <c r="AV227" s="13" t="s">
        <v>92</v>
      </c>
      <c r="AW227" s="13" t="s">
        <v>40</v>
      </c>
      <c r="AX227" s="13" t="s">
        <v>85</v>
      </c>
      <c r="AY227" s="252" t="s">
        <v>193</v>
      </c>
    </row>
    <row r="228" s="13" customFormat="1">
      <c r="A228" s="13"/>
      <c r="B228" s="242"/>
      <c r="C228" s="243"/>
      <c r="D228" s="244" t="s">
        <v>201</v>
      </c>
      <c r="E228" s="245" t="s">
        <v>1</v>
      </c>
      <c r="F228" s="246" t="s">
        <v>1123</v>
      </c>
      <c r="G228" s="243"/>
      <c r="H228" s="245" t="s">
        <v>1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2" t="s">
        <v>201</v>
      </c>
      <c r="AU228" s="252" t="s">
        <v>92</v>
      </c>
      <c r="AV228" s="13" t="s">
        <v>92</v>
      </c>
      <c r="AW228" s="13" t="s">
        <v>40</v>
      </c>
      <c r="AX228" s="13" t="s">
        <v>85</v>
      </c>
      <c r="AY228" s="252" t="s">
        <v>193</v>
      </c>
    </row>
    <row r="229" s="14" customFormat="1">
      <c r="A229" s="14"/>
      <c r="B229" s="253"/>
      <c r="C229" s="254"/>
      <c r="D229" s="244" t="s">
        <v>201</v>
      </c>
      <c r="E229" s="255" t="s">
        <v>1</v>
      </c>
      <c r="F229" s="256" t="s">
        <v>290</v>
      </c>
      <c r="G229" s="254"/>
      <c r="H229" s="257">
        <v>12</v>
      </c>
      <c r="I229" s="258"/>
      <c r="J229" s="254"/>
      <c r="K229" s="254"/>
      <c r="L229" s="259"/>
      <c r="M229" s="260"/>
      <c r="N229" s="261"/>
      <c r="O229" s="261"/>
      <c r="P229" s="261"/>
      <c r="Q229" s="261"/>
      <c r="R229" s="261"/>
      <c r="S229" s="261"/>
      <c r="T229" s="26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3" t="s">
        <v>201</v>
      </c>
      <c r="AU229" s="263" t="s">
        <v>92</v>
      </c>
      <c r="AV229" s="14" t="s">
        <v>94</v>
      </c>
      <c r="AW229" s="14" t="s">
        <v>40</v>
      </c>
      <c r="AX229" s="14" t="s">
        <v>85</v>
      </c>
      <c r="AY229" s="263" t="s">
        <v>193</v>
      </c>
    </row>
    <row r="230" s="13" customFormat="1">
      <c r="A230" s="13"/>
      <c r="B230" s="242"/>
      <c r="C230" s="243"/>
      <c r="D230" s="244" t="s">
        <v>201</v>
      </c>
      <c r="E230" s="245" t="s">
        <v>1</v>
      </c>
      <c r="F230" s="246" t="s">
        <v>1124</v>
      </c>
      <c r="G230" s="243"/>
      <c r="H230" s="245" t="s">
        <v>1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2" t="s">
        <v>201</v>
      </c>
      <c r="AU230" s="252" t="s">
        <v>92</v>
      </c>
      <c r="AV230" s="13" t="s">
        <v>92</v>
      </c>
      <c r="AW230" s="13" t="s">
        <v>40</v>
      </c>
      <c r="AX230" s="13" t="s">
        <v>85</v>
      </c>
      <c r="AY230" s="252" t="s">
        <v>193</v>
      </c>
    </row>
    <row r="231" s="14" customFormat="1">
      <c r="A231" s="14"/>
      <c r="B231" s="253"/>
      <c r="C231" s="254"/>
      <c r="D231" s="244" t="s">
        <v>201</v>
      </c>
      <c r="E231" s="255" t="s">
        <v>1</v>
      </c>
      <c r="F231" s="256" t="s">
        <v>92</v>
      </c>
      <c r="G231" s="254"/>
      <c r="H231" s="257">
        <v>1</v>
      </c>
      <c r="I231" s="258"/>
      <c r="J231" s="254"/>
      <c r="K231" s="254"/>
      <c r="L231" s="259"/>
      <c r="M231" s="260"/>
      <c r="N231" s="261"/>
      <c r="O231" s="261"/>
      <c r="P231" s="261"/>
      <c r="Q231" s="261"/>
      <c r="R231" s="261"/>
      <c r="S231" s="261"/>
      <c r="T231" s="26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3" t="s">
        <v>201</v>
      </c>
      <c r="AU231" s="263" t="s">
        <v>92</v>
      </c>
      <c r="AV231" s="14" t="s">
        <v>94</v>
      </c>
      <c r="AW231" s="14" t="s">
        <v>40</v>
      </c>
      <c r="AX231" s="14" t="s">
        <v>85</v>
      </c>
      <c r="AY231" s="263" t="s">
        <v>193</v>
      </c>
    </row>
    <row r="232" s="15" customFormat="1">
      <c r="A232" s="15"/>
      <c r="B232" s="264"/>
      <c r="C232" s="265"/>
      <c r="D232" s="244" t="s">
        <v>201</v>
      </c>
      <c r="E232" s="266" t="s">
        <v>1</v>
      </c>
      <c r="F232" s="267" t="s">
        <v>252</v>
      </c>
      <c r="G232" s="265"/>
      <c r="H232" s="268">
        <v>13</v>
      </c>
      <c r="I232" s="269"/>
      <c r="J232" s="265"/>
      <c r="K232" s="265"/>
      <c r="L232" s="270"/>
      <c r="M232" s="271"/>
      <c r="N232" s="272"/>
      <c r="O232" s="272"/>
      <c r="P232" s="272"/>
      <c r="Q232" s="272"/>
      <c r="R232" s="272"/>
      <c r="S232" s="272"/>
      <c r="T232" s="27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4" t="s">
        <v>201</v>
      </c>
      <c r="AU232" s="274" t="s">
        <v>92</v>
      </c>
      <c r="AV232" s="15" t="s">
        <v>199</v>
      </c>
      <c r="AW232" s="15" t="s">
        <v>40</v>
      </c>
      <c r="AX232" s="15" t="s">
        <v>92</v>
      </c>
      <c r="AY232" s="274" t="s">
        <v>193</v>
      </c>
    </row>
    <row r="233" s="2" customFormat="1" ht="24.15" customHeight="1">
      <c r="A233" s="40"/>
      <c r="B233" s="41"/>
      <c r="C233" s="229" t="s">
        <v>214</v>
      </c>
      <c r="D233" s="229" t="s">
        <v>196</v>
      </c>
      <c r="E233" s="230" t="s">
        <v>1125</v>
      </c>
      <c r="F233" s="231" t="s">
        <v>1126</v>
      </c>
      <c r="G233" s="232" t="s">
        <v>221</v>
      </c>
      <c r="H233" s="233">
        <v>36</v>
      </c>
      <c r="I233" s="234"/>
      <c r="J233" s="235">
        <f>ROUND(I233*H233,2)</f>
        <v>0</v>
      </c>
      <c r="K233" s="231" t="s">
        <v>222</v>
      </c>
      <c r="L233" s="46"/>
      <c r="M233" s="236" t="s">
        <v>1</v>
      </c>
      <c r="N233" s="237" t="s">
        <v>50</v>
      </c>
      <c r="O233" s="93"/>
      <c r="P233" s="238">
        <f>O233*H233</f>
        <v>0</v>
      </c>
      <c r="Q233" s="238">
        <v>0.001066808</v>
      </c>
      <c r="R233" s="238">
        <f>Q233*H233</f>
        <v>0.038405088000000004</v>
      </c>
      <c r="S233" s="238">
        <v>0</v>
      </c>
      <c r="T233" s="239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40" t="s">
        <v>580</v>
      </c>
      <c r="AT233" s="240" t="s">
        <v>196</v>
      </c>
      <c r="AU233" s="240" t="s">
        <v>92</v>
      </c>
      <c r="AY233" s="18" t="s">
        <v>193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92</v>
      </c>
      <c r="BK233" s="241">
        <f>ROUND(I233*H233,2)</f>
        <v>0</v>
      </c>
      <c r="BL233" s="18" t="s">
        <v>580</v>
      </c>
      <c r="BM233" s="240" t="s">
        <v>1127</v>
      </c>
    </row>
    <row r="234" s="13" customFormat="1">
      <c r="A234" s="13"/>
      <c r="B234" s="242"/>
      <c r="C234" s="243"/>
      <c r="D234" s="244" t="s">
        <v>201</v>
      </c>
      <c r="E234" s="245" t="s">
        <v>1</v>
      </c>
      <c r="F234" s="246" t="s">
        <v>1089</v>
      </c>
      <c r="G234" s="243"/>
      <c r="H234" s="245" t="s">
        <v>1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2" t="s">
        <v>201</v>
      </c>
      <c r="AU234" s="252" t="s">
        <v>92</v>
      </c>
      <c r="AV234" s="13" t="s">
        <v>92</v>
      </c>
      <c r="AW234" s="13" t="s">
        <v>40</v>
      </c>
      <c r="AX234" s="13" t="s">
        <v>85</v>
      </c>
      <c r="AY234" s="252" t="s">
        <v>193</v>
      </c>
    </row>
    <row r="235" s="13" customFormat="1">
      <c r="A235" s="13"/>
      <c r="B235" s="242"/>
      <c r="C235" s="243"/>
      <c r="D235" s="244" t="s">
        <v>201</v>
      </c>
      <c r="E235" s="245" t="s">
        <v>1</v>
      </c>
      <c r="F235" s="246" t="s">
        <v>1128</v>
      </c>
      <c r="G235" s="243"/>
      <c r="H235" s="245" t="s">
        <v>1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2" t="s">
        <v>201</v>
      </c>
      <c r="AU235" s="252" t="s">
        <v>92</v>
      </c>
      <c r="AV235" s="13" t="s">
        <v>92</v>
      </c>
      <c r="AW235" s="13" t="s">
        <v>40</v>
      </c>
      <c r="AX235" s="13" t="s">
        <v>85</v>
      </c>
      <c r="AY235" s="252" t="s">
        <v>193</v>
      </c>
    </row>
    <row r="236" s="14" customFormat="1">
      <c r="A236" s="14"/>
      <c r="B236" s="253"/>
      <c r="C236" s="254"/>
      <c r="D236" s="244" t="s">
        <v>201</v>
      </c>
      <c r="E236" s="255" t="s">
        <v>1</v>
      </c>
      <c r="F236" s="256" t="s">
        <v>435</v>
      </c>
      <c r="G236" s="254"/>
      <c r="H236" s="257">
        <v>34</v>
      </c>
      <c r="I236" s="258"/>
      <c r="J236" s="254"/>
      <c r="K236" s="254"/>
      <c r="L236" s="259"/>
      <c r="M236" s="260"/>
      <c r="N236" s="261"/>
      <c r="O236" s="261"/>
      <c r="P236" s="261"/>
      <c r="Q236" s="261"/>
      <c r="R236" s="261"/>
      <c r="S236" s="261"/>
      <c r="T236" s="26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3" t="s">
        <v>201</v>
      </c>
      <c r="AU236" s="263" t="s">
        <v>92</v>
      </c>
      <c r="AV236" s="14" t="s">
        <v>94</v>
      </c>
      <c r="AW236" s="14" t="s">
        <v>40</v>
      </c>
      <c r="AX236" s="14" t="s">
        <v>85</v>
      </c>
      <c r="AY236" s="263" t="s">
        <v>193</v>
      </c>
    </row>
    <row r="237" s="13" customFormat="1">
      <c r="A237" s="13"/>
      <c r="B237" s="242"/>
      <c r="C237" s="243"/>
      <c r="D237" s="244" t="s">
        <v>201</v>
      </c>
      <c r="E237" s="245" t="s">
        <v>1</v>
      </c>
      <c r="F237" s="246" t="s">
        <v>1102</v>
      </c>
      <c r="G237" s="243"/>
      <c r="H237" s="245" t="s">
        <v>1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2" t="s">
        <v>201</v>
      </c>
      <c r="AU237" s="252" t="s">
        <v>92</v>
      </c>
      <c r="AV237" s="13" t="s">
        <v>92</v>
      </c>
      <c r="AW237" s="13" t="s">
        <v>40</v>
      </c>
      <c r="AX237" s="13" t="s">
        <v>85</v>
      </c>
      <c r="AY237" s="252" t="s">
        <v>193</v>
      </c>
    </row>
    <row r="238" s="14" customFormat="1">
      <c r="A238" s="14"/>
      <c r="B238" s="253"/>
      <c r="C238" s="254"/>
      <c r="D238" s="244" t="s">
        <v>201</v>
      </c>
      <c r="E238" s="255" t="s">
        <v>1</v>
      </c>
      <c r="F238" s="256" t="s">
        <v>94</v>
      </c>
      <c r="G238" s="254"/>
      <c r="H238" s="257">
        <v>2</v>
      </c>
      <c r="I238" s="258"/>
      <c r="J238" s="254"/>
      <c r="K238" s="254"/>
      <c r="L238" s="259"/>
      <c r="M238" s="260"/>
      <c r="N238" s="261"/>
      <c r="O238" s="261"/>
      <c r="P238" s="261"/>
      <c r="Q238" s="261"/>
      <c r="R238" s="261"/>
      <c r="S238" s="261"/>
      <c r="T238" s="26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3" t="s">
        <v>201</v>
      </c>
      <c r="AU238" s="263" t="s">
        <v>92</v>
      </c>
      <c r="AV238" s="14" t="s">
        <v>94</v>
      </c>
      <c r="AW238" s="14" t="s">
        <v>40</v>
      </c>
      <c r="AX238" s="14" t="s">
        <v>85</v>
      </c>
      <c r="AY238" s="263" t="s">
        <v>193</v>
      </c>
    </row>
    <row r="239" s="15" customFormat="1">
      <c r="A239" s="15"/>
      <c r="B239" s="264"/>
      <c r="C239" s="265"/>
      <c r="D239" s="244" t="s">
        <v>201</v>
      </c>
      <c r="E239" s="266" t="s">
        <v>1</v>
      </c>
      <c r="F239" s="267" t="s">
        <v>252</v>
      </c>
      <c r="G239" s="265"/>
      <c r="H239" s="268">
        <v>36</v>
      </c>
      <c r="I239" s="269"/>
      <c r="J239" s="265"/>
      <c r="K239" s="265"/>
      <c r="L239" s="270"/>
      <c r="M239" s="271"/>
      <c r="N239" s="272"/>
      <c r="O239" s="272"/>
      <c r="P239" s="272"/>
      <c r="Q239" s="272"/>
      <c r="R239" s="272"/>
      <c r="S239" s="272"/>
      <c r="T239" s="27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4" t="s">
        <v>201</v>
      </c>
      <c r="AU239" s="274" t="s">
        <v>92</v>
      </c>
      <c r="AV239" s="15" t="s">
        <v>199</v>
      </c>
      <c r="AW239" s="15" t="s">
        <v>40</v>
      </c>
      <c r="AX239" s="15" t="s">
        <v>92</v>
      </c>
      <c r="AY239" s="274" t="s">
        <v>193</v>
      </c>
    </row>
    <row r="240" s="2" customFormat="1" ht="24.15" customHeight="1">
      <c r="A240" s="40"/>
      <c r="B240" s="41"/>
      <c r="C240" s="229" t="s">
        <v>346</v>
      </c>
      <c r="D240" s="229" t="s">
        <v>196</v>
      </c>
      <c r="E240" s="230" t="s">
        <v>1129</v>
      </c>
      <c r="F240" s="231" t="s">
        <v>1130</v>
      </c>
      <c r="G240" s="232" t="s">
        <v>221</v>
      </c>
      <c r="H240" s="233">
        <v>1</v>
      </c>
      <c r="I240" s="234"/>
      <c r="J240" s="235">
        <f>ROUND(I240*H240,2)</f>
        <v>0</v>
      </c>
      <c r="K240" s="231" t="s">
        <v>222</v>
      </c>
      <c r="L240" s="46"/>
      <c r="M240" s="236" t="s">
        <v>1</v>
      </c>
      <c r="N240" s="237" t="s">
        <v>50</v>
      </c>
      <c r="O240" s="93"/>
      <c r="P240" s="238">
        <f>O240*H240</f>
        <v>0</v>
      </c>
      <c r="Q240" s="238">
        <v>0.00127739</v>
      </c>
      <c r="R240" s="238">
        <f>Q240*H240</f>
        <v>0.00127739</v>
      </c>
      <c r="S240" s="238">
        <v>0</v>
      </c>
      <c r="T240" s="239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40" t="s">
        <v>580</v>
      </c>
      <c r="AT240" s="240" t="s">
        <v>196</v>
      </c>
      <c r="AU240" s="240" t="s">
        <v>92</v>
      </c>
      <c r="AY240" s="18" t="s">
        <v>193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92</v>
      </c>
      <c r="BK240" s="241">
        <f>ROUND(I240*H240,2)</f>
        <v>0</v>
      </c>
      <c r="BL240" s="18" t="s">
        <v>580</v>
      </c>
      <c r="BM240" s="240" t="s">
        <v>1131</v>
      </c>
    </row>
    <row r="241" s="13" customFormat="1">
      <c r="A241" s="13"/>
      <c r="B241" s="242"/>
      <c r="C241" s="243"/>
      <c r="D241" s="244" t="s">
        <v>201</v>
      </c>
      <c r="E241" s="245" t="s">
        <v>1</v>
      </c>
      <c r="F241" s="246" t="s">
        <v>1132</v>
      </c>
      <c r="G241" s="243"/>
      <c r="H241" s="245" t="s">
        <v>1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2" t="s">
        <v>201</v>
      </c>
      <c r="AU241" s="252" t="s">
        <v>92</v>
      </c>
      <c r="AV241" s="13" t="s">
        <v>92</v>
      </c>
      <c r="AW241" s="13" t="s">
        <v>40</v>
      </c>
      <c r="AX241" s="13" t="s">
        <v>85</v>
      </c>
      <c r="AY241" s="252" t="s">
        <v>193</v>
      </c>
    </row>
    <row r="242" s="14" customFormat="1">
      <c r="A242" s="14"/>
      <c r="B242" s="253"/>
      <c r="C242" s="254"/>
      <c r="D242" s="244" t="s">
        <v>201</v>
      </c>
      <c r="E242" s="255" t="s">
        <v>1</v>
      </c>
      <c r="F242" s="256" t="s">
        <v>92</v>
      </c>
      <c r="G242" s="254"/>
      <c r="H242" s="257">
        <v>1</v>
      </c>
      <c r="I242" s="258"/>
      <c r="J242" s="254"/>
      <c r="K242" s="254"/>
      <c r="L242" s="259"/>
      <c r="M242" s="260"/>
      <c r="N242" s="261"/>
      <c r="O242" s="261"/>
      <c r="P242" s="261"/>
      <c r="Q242" s="261"/>
      <c r="R242" s="261"/>
      <c r="S242" s="261"/>
      <c r="T242" s="26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3" t="s">
        <v>201</v>
      </c>
      <c r="AU242" s="263" t="s">
        <v>92</v>
      </c>
      <c r="AV242" s="14" t="s">
        <v>94</v>
      </c>
      <c r="AW242" s="14" t="s">
        <v>40</v>
      </c>
      <c r="AX242" s="14" t="s">
        <v>92</v>
      </c>
      <c r="AY242" s="263" t="s">
        <v>193</v>
      </c>
    </row>
    <row r="243" s="2" customFormat="1" ht="24.15" customHeight="1">
      <c r="A243" s="40"/>
      <c r="B243" s="41"/>
      <c r="C243" s="229" t="s">
        <v>354</v>
      </c>
      <c r="D243" s="229" t="s">
        <v>196</v>
      </c>
      <c r="E243" s="230" t="s">
        <v>1133</v>
      </c>
      <c r="F243" s="231" t="s">
        <v>1134</v>
      </c>
      <c r="G243" s="232" t="s">
        <v>221</v>
      </c>
      <c r="H243" s="233">
        <v>2</v>
      </c>
      <c r="I243" s="234"/>
      <c r="J243" s="235">
        <f>ROUND(I243*H243,2)</f>
        <v>0</v>
      </c>
      <c r="K243" s="231" t="s">
        <v>222</v>
      </c>
      <c r="L243" s="46"/>
      <c r="M243" s="236" t="s">
        <v>1</v>
      </c>
      <c r="N243" s="237" t="s">
        <v>50</v>
      </c>
      <c r="O243" s="93"/>
      <c r="P243" s="238">
        <f>O243*H243</f>
        <v>0</v>
      </c>
      <c r="Q243" s="238">
        <v>0.0016444439999999999</v>
      </c>
      <c r="R243" s="238">
        <f>Q243*H243</f>
        <v>0.0032888879999999998</v>
      </c>
      <c r="S243" s="238">
        <v>0</v>
      </c>
      <c r="T243" s="239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40" t="s">
        <v>580</v>
      </c>
      <c r="AT243" s="240" t="s">
        <v>196</v>
      </c>
      <c r="AU243" s="240" t="s">
        <v>92</v>
      </c>
      <c r="AY243" s="18" t="s">
        <v>193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92</v>
      </c>
      <c r="BK243" s="241">
        <f>ROUND(I243*H243,2)</f>
        <v>0</v>
      </c>
      <c r="BL243" s="18" t="s">
        <v>580</v>
      </c>
      <c r="BM243" s="240" t="s">
        <v>1135</v>
      </c>
    </row>
    <row r="244" s="13" customFormat="1">
      <c r="A244" s="13"/>
      <c r="B244" s="242"/>
      <c r="C244" s="243"/>
      <c r="D244" s="244" t="s">
        <v>201</v>
      </c>
      <c r="E244" s="245" t="s">
        <v>1</v>
      </c>
      <c r="F244" s="246" t="s">
        <v>1132</v>
      </c>
      <c r="G244" s="243"/>
      <c r="H244" s="245" t="s">
        <v>1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2" t="s">
        <v>201</v>
      </c>
      <c r="AU244" s="252" t="s">
        <v>92</v>
      </c>
      <c r="AV244" s="13" t="s">
        <v>92</v>
      </c>
      <c r="AW244" s="13" t="s">
        <v>40</v>
      </c>
      <c r="AX244" s="13" t="s">
        <v>85</v>
      </c>
      <c r="AY244" s="252" t="s">
        <v>193</v>
      </c>
    </row>
    <row r="245" s="14" customFormat="1">
      <c r="A245" s="14"/>
      <c r="B245" s="253"/>
      <c r="C245" s="254"/>
      <c r="D245" s="244" t="s">
        <v>201</v>
      </c>
      <c r="E245" s="255" t="s">
        <v>1</v>
      </c>
      <c r="F245" s="256" t="s">
        <v>94</v>
      </c>
      <c r="G245" s="254"/>
      <c r="H245" s="257">
        <v>2</v>
      </c>
      <c r="I245" s="258"/>
      <c r="J245" s="254"/>
      <c r="K245" s="254"/>
      <c r="L245" s="259"/>
      <c r="M245" s="260"/>
      <c r="N245" s="261"/>
      <c r="O245" s="261"/>
      <c r="P245" s="261"/>
      <c r="Q245" s="261"/>
      <c r="R245" s="261"/>
      <c r="S245" s="261"/>
      <c r="T245" s="26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3" t="s">
        <v>201</v>
      </c>
      <c r="AU245" s="263" t="s">
        <v>92</v>
      </c>
      <c r="AV245" s="14" t="s">
        <v>94</v>
      </c>
      <c r="AW245" s="14" t="s">
        <v>40</v>
      </c>
      <c r="AX245" s="14" t="s">
        <v>92</v>
      </c>
      <c r="AY245" s="263" t="s">
        <v>193</v>
      </c>
    </row>
    <row r="246" s="2" customFormat="1" ht="21.75" customHeight="1">
      <c r="A246" s="40"/>
      <c r="B246" s="41"/>
      <c r="C246" s="229" t="s">
        <v>358</v>
      </c>
      <c r="D246" s="229" t="s">
        <v>196</v>
      </c>
      <c r="E246" s="230" t="s">
        <v>1136</v>
      </c>
      <c r="F246" s="231" t="s">
        <v>1137</v>
      </c>
      <c r="G246" s="232" t="s">
        <v>221</v>
      </c>
      <c r="H246" s="233">
        <v>2</v>
      </c>
      <c r="I246" s="234"/>
      <c r="J246" s="235">
        <f>ROUND(I246*H246,2)</f>
        <v>0</v>
      </c>
      <c r="K246" s="231" t="s">
        <v>1</v>
      </c>
      <c r="L246" s="46"/>
      <c r="M246" s="236" t="s">
        <v>1</v>
      </c>
      <c r="N246" s="237" t="s">
        <v>50</v>
      </c>
      <c r="O246" s="93"/>
      <c r="P246" s="238">
        <f>O246*H246</f>
        <v>0</v>
      </c>
      <c r="Q246" s="238">
        <v>0.00164</v>
      </c>
      <c r="R246" s="238">
        <f>Q246*H246</f>
        <v>0.0032799999999999999</v>
      </c>
      <c r="S246" s="238">
        <v>0</v>
      </c>
      <c r="T246" s="239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40" t="s">
        <v>580</v>
      </c>
      <c r="AT246" s="240" t="s">
        <v>196</v>
      </c>
      <c r="AU246" s="240" t="s">
        <v>92</v>
      </c>
      <c r="AY246" s="18" t="s">
        <v>193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92</v>
      </c>
      <c r="BK246" s="241">
        <f>ROUND(I246*H246,2)</f>
        <v>0</v>
      </c>
      <c r="BL246" s="18" t="s">
        <v>580</v>
      </c>
      <c r="BM246" s="240" t="s">
        <v>1138</v>
      </c>
    </row>
    <row r="247" s="14" customFormat="1">
      <c r="A247" s="14"/>
      <c r="B247" s="253"/>
      <c r="C247" s="254"/>
      <c r="D247" s="244" t="s">
        <v>201</v>
      </c>
      <c r="E247" s="255" t="s">
        <v>1</v>
      </c>
      <c r="F247" s="256" t="s">
        <v>94</v>
      </c>
      <c r="G247" s="254"/>
      <c r="H247" s="257">
        <v>2</v>
      </c>
      <c r="I247" s="258"/>
      <c r="J247" s="254"/>
      <c r="K247" s="254"/>
      <c r="L247" s="259"/>
      <c r="M247" s="260"/>
      <c r="N247" s="261"/>
      <c r="O247" s="261"/>
      <c r="P247" s="261"/>
      <c r="Q247" s="261"/>
      <c r="R247" s="261"/>
      <c r="S247" s="261"/>
      <c r="T247" s="26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3" t="s">
        <v>201</v>
      </c>
      <c r="AU247" s="263" t="s">
        <v>92</v>
      </c>
      <c r="AV247" s="14" t="s">
        <v>94</v>
      </c>
      <c r="AW247" s="14" t="s">
        <v>40</v>
      </c>
      <c r="AX247" s="14" t="s">
        <v>92</v>
      </c>
      <c r="AY247" s="263" t="s">
        <v>193</v>
      </c>
    </row>
    <row r="248" s="2" customFormat="1" ht="24.15" customHeight="1">
      <c r="A248" s="40"/>
      <c r="B248" s="41"/>
      <c r="C248" s="229" t="s">
        <v>362</v>
      </c>
      <c r="D248" s="229" t="s">
        <v>196</v>
      </c>
      <c r="E248" s="230" t="s">
        <v>1139</v>
      </c>
      <c r="F248" s="231" t="s">
        <v>1140</v>
      </c>
      <c r="G248" s="232" t="s">
        <v>221</v>
      </c>
      <c r="H248" s="233">
        <v>2</v>
      </c>
      <c r="I248" s="234"/>
      <c r="J248" s="235">
        <f>ROUND(I248*H248,2)</f>
        <v>0</v>
      </c>
      <c r="K248" s="231" t="s">
        <v>1</v>
      </c>
      <c r="L248" s="46"/>
      <c r="M248" s="236" t="s">
        <v>1</v>
      </c>
      <c r="N248" s="237" t="s">
        <v>50</v>
      </c>
      <c r="O248" s="93"/>
      <c r="P248" s="238">
        <f>O248*H248</f>
        <v>0</v>
      </c>
      <c r="Q248" s="238">
        <v>0.00164</v>
      </c>
      <c r="R248" s="238">
        <f>Q248*H248</f>
        <v>0.0032799999999999999</v>
      </c>
      <c r="S248" s="238">
        <v>0</v>
      </c>
      <c r="T248" s="239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40" t="s">
        <v>580</v>
      </c>
      <c r="AT248" s="240" t="s">
        <v>196</v>
      </c>
      <c r="AU248" s="240" t="s">
        <v>92</v>
      </c>
      <c r="AY248" s="18" t="s">
        <v>193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92</v>
      </c>
      <c r="BK248" s="241">
        <f>ROUND(I248*H248,2)</f>
        <v>0</v>
      </c>
      <c r="BL248" s="18" t="s">
        <v>580</v>
      </c>
      <c r="BM248" s="240" t="s">
        <v>1141</v>
      </c>
    </row>
    <row r="249" s="14" customFormat="1">
      <c r="A249" s="14"/>
      <c r="B249" s="253"/>
      <c r="C249" s="254"/>
      <c r="D249" s="244" t="s">
        <v>201</v>
      </c>
      <c r="E249" s="255" t="s">
        <v>1</v>
      </c>
      <c r="F249" s="256" t="s">
        <v>94</v>
      </c>
      <c r="G249" s="254"/>
      <c r="H249" s="257">
        <v>2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3" t="s">
        <v>201</v>
      </c>
      <c r="AU249" s="263" t="s">
        <v>92</v>
      </c>
      <c r="AV249" s="14" t="s">
        <v>94</v>
      </c>
      <c r="AW249" s="14" t="s">
        <v>40</v>
      </c>
      <c r="AX249" s="14" t="s">
        <v>92</v>
      </c>
      <c r="AY249" s="263" t="s">
        <v>193</v>
      </c>
    </row>
    <row r="250" s="2" customFormat="1" ht="16.5" customHeight="1">
      <c r="A250" s="40"/>
      <c r="B250" s="41"/>
      <c r="C250" s="229" t="s">
        <v>7</v>
      </c>
      <c r="D250" s="229" t="s">
        <v>196</v>
      </c>
      <c r="E250" s="230" t="s">
        <v>1142</v>
      </c>
      <c r="F250" s="231" t="s">
        <v>1143</v>
      </c>
      <c r="G250" s="232" t="s">
        <v>160</v>
      </c>
      <c r="H250" s="233">
        <v>83</v>
      </c>
      <c r="I250" s="234"/>
      <c r="J250" s="235">
        <f>ROUND(I250*H250,2)</f>
        <v>0</v>
      </c>
      <c r="K250" s="231" t="s">
        <v>222</v>
      </c>
      <c r="L250" s="46"/>
      <c r="M250" s="236" t="s">
        <v>1</v>
      </c>
      <c r="N250" s="237" t="s">
        <v>50</v>
      </c>
      <c r="O250" s="93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9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40" t="s">
        <v>580</v>
      </c>
      <c r="AT250" s="240" t="s">
        <v>196</v>
      </c>
      <c r="AU250" s="240" t="s">
        <v>92</v>
      </c>
      <c r="AY250" s="18" t="s">
        <v>193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92</v>
      </c>
      <c r="BK250" s="241">
        <f>ROUND(I250*H250,2)</f>
        <v>0</v>
      </c>
      <c r="BL250" s="18" t="s">
        <v>580</v>
      </c>
      <c r="BM250" s="240" t="s">
        <v>1144</v>
      </c>
    </row>
    <row r="251" s="13" customFormat="1">
      <c r="A251" s="13"/>
      <c r="B251" s="242"/>
      <c r="C251" s="243"/>
      <c r="D251" s="244" t="s">
        <v>201</v>
      </c>
      <c r="E251" s="245" t="s">
        <v>1</v>
      </c>
      <c r="F251" s="246" t="s">
        <v>1145</v>
      </c>
      <c r="G251" s="243"/>
      <c r="H251" s="245" t="s">
        <v>1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2" t="s">
        <v>201</v>
      </c>
      <c r="AU251" s="252" t="s">
        <v>92</v>
      </c>
      <c r="AV251" s="13" t="s">
        <v>92</v>
      </c>
      <c r="AW251" s="13" t="s">
        <v>40</v>
      </c>
      <c r="AX251" s="13" t="s">
        <v>85</v>
      </c>
      <c r="AY251" s="252" t="s">
        <v>193</v>
      </c>
    </row>
    <row r="252" s="14" customFormat="1">
      <c r="A252" s="14"/>
      <c r="B252" s="253"/>
      <c r="C252" s="254"/>
      <c r="D252" s="244" t="s">
        <v>201</v>
      </c>
      <c r="E252" s="255" t="s">
        <v>1</v>
      </c>
      <c r="F252" s="256" t="s">
        <v>670</v>
      </c>
      <c r="G252" s="254"/>
      <c r="H252" s="257">
        <v>83</v>
      </c>
      <c r="I252" s="258"/>
      <c r="J252" s="254"/>
      <c r="K252" s="254"/>
      <c r="L252" s="259"/>
      <c r="M252" s="260"/>
      <c r="N252" s="261"/>
      <c r="O252" s="261"/>
      <c r="P252" s="261"/>
      <c r="Q252" s="261"/>
      <c r="R252" s="261"/>
      <c r="S252" s="261"/>
      <c r="T252" s="26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3" t="s">
        <v>201</v>
      </c>
      <c r="AU252" s="263" t="s">
        <v>92</v>
      </c>
      <c r="AV252" s="14" t="s">
        <v>94</v>
      </c>
      <c r="AW252" s="14" t="s">
        <v>40</v>
      </c>
      <c r="AX252" s="14" t="s">
        <v>92</v>
      </c>
      <c r="AY252" s="263" t="s">
        <v>193</v>
      </c>
    </row>
    <row r="253" s="2" customFormat="1" ht="24.15" customHeight="1">
      <c r="A253" s="40"/>
      <c r="B253" s="41"/>
      <c r="C253" s="229" t="s">
        <v>374</v>
      </c>
      <c r="D253" s="229" t="s">
        <v>196</v>
      </c>
      <c r="E253" s="230" t="s">
        <v>1146</v>
      </c>
      <c r="F253" s="231" t="s">
        <v>1147</v>
      </c>
      <c r="G253" s="232" t="s">
        <v>230</v>
      </c>
      <c r="H253" s="233">
        <v>2099</v>
      </c>
      <c r="I253" s="234"/>
      <c r="J253" s="235">
        <f>ROUND(I253*H253,2)</f>
        <v>0</v>
      </c>
      <c r="K253" s="231" t="s">
        <v>222</v>
      </c>
      <c r="L253" s="46"/>
      <c r="M253" s="236" t="s">
        <v>1</v>
      </c>
      <c r="N253" s="237" t="s">
        <v>50</v>
      </c>
      <c r="O253" s="93"/>
      <c r="P253" s="238">
        <f>O253*H253</f>
        <v>0</v>
      </c>
      <c r="Q253" s="238">
        <v>0</v>
      </c>
      <c r="R253" s="238">
        <f>Q253*H253</f>
        <v>0</v>
      </c>
      <c r="S253" s="238">
        <v>0.001</v>
      </c>
      <c r="T253" s="239">
        <f>S253*H253</f>
        <v>2.0990000000000002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40" t="s">
        <v>214</v>
      </c>
      <c r="AT253" s="240" t="s">
        <v>196</v>
      </c>
      <c r="AU253" s="240" t="s">
        <v>92</v>
      </c>
      <c r="AY253" s="18" t="s">
        <v>193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92</v>
      </c>
      <c r="BK253" s="241">
        <f>ROUND(I253*H253,2)</f>
        <v>0</v>
      </c>
      <c r="BL253" s="18" t="s">
        <v>214</v>
      </c>
      <c r="BM253" s="240" t="s">
        <v>1148</v>
      </c>
    </row>
    <row r="254" s="13" customFormat="1">
      <c r="A254" s="13"/>
      <c r="B254" s="242"/>
      <c r="C254" s="243"/>
      <c r="D254" s="244" t="s">
        <v>201</v>
      </c>
      <c r="E254" s="245" t="s">
        <v>1</v>
      </c>
      <c r="F254" s="246" t="s">
        <v>1068</v>
      </c>
      <c r="G254" s="243"/>
      <c r="H254" s="245" t="s">
        <v>1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2" t="s">
        <v>201</v>
      </c>
      <c r="AU254" s="252" t="s">
        <v>92</v>
      </c>
      <c r="AV254" s="13" t="s">
        <v>92</v>
      </c>
      <c r="AW254" s="13" t="s">
        <v>40</v>
      </c>
      <c r="AX254" s="13" t="s">
        <v>85</v>
      </c>
      <c r="AY254" s="252" t="s">
        <v>193</v>
      </c>
    </row>
    <row r="255" s="14" customFormat="1">
      <c r="A255" s="14"/>
      <c r="B255" s="253"/>
      <c r="C255" s="254"/>
      <c r="D255" s="244" t="s">
        <v>201</v>
      </c>
      <c r="E255" s="255" t="s">
        <v>1</v>
      </c>
      <c r="F255" s="256" t="s">
        <v>1149</v>
      </c>
      <c r="G255" s="254"/>
      <c r="H255" s="257">
        <v>700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3" t="s">
        <v>201</v>
      </c>
      <c r="AU255" s="263" t="s">
        <v>92</v>
      </c>
      <c r="AV255" s="14" t="s">
        <v>94</v>
      </c>
      <c r="AW255" s="14" t="s">
        <v>40</v>
      </c>
      <c r="AX255" s="14" t="s">
        <v>85</v>
      </c>
      <c r="AY255" s="263" t="s">
        <v>193</v>
      </c>
    </row>
    <row r="256" s="13" customFormat="1">
      <c r="A256" s="13"/>
      <c r="B256" s="242"/>
      <c r="C256" s="243"/>
      <c r="D256" s="244" t="s">
        <v>201</v>
      </c>
      <c r="E256" s="245" t="s">
        <v>1</v>
      </c>
      <c r="F256" s="246" t="s">
        <v>1150</v>
      </c>
      <c r="G256" s="243"/>
      <c r="H256" s="245" t="s">
        <v>1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2" t="s">
        <v>201</v>
      </c>
      <c r="AU256" s="252" t="s">
        <v>92</v>
      </c>
      <c r="AV256" s="13" t="s">
        <v>92</v>
      </c>
      <c r="AW256" s="13" t="s">
        <v>40</v>
      </c>
      <c r="AX256" s="13" t="s">
        <v>85</v>
      </c>
      <c r="AY256" s="252" t="s">
        <v>193</v>
      </c>
    </row>
    <row r="257" s="14" customFormat="1">
      <c r="A257" s="14"/>
      <c r="B257" s="253"/>
      <c r="C257" s="254"/>
      <c r="D257" s="244" t="s">
        <v>201</v>
      </c>
      <c r="E257" s="255" t="s">
        <v>1</v>
      </c>
      <c r="F257" s="256" t="s">
        <v>1151</v>
      </c>
      <c r="G257" s="254"/>
      <c r="H257" s="257">
        <v>25</v>
      </c>
      <c r="I257" s="258"/>
      <c r="J257" s="254"/>
      <c r="K257" s="254"/>
      <c r="L257" s="259"/>
      <c r="M257" s="260"/>
      <c r="N257" s="261"/>
      <c r="O257" s="261"/>
      <c r="P257" s="261"/>
      <c r="Q257" s="261"/>
      <c r="R257" s="261"/>
      <c r="S257" s="261"/>
      <c r="T257" s="26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3" t="s">
        <v>201</v>
      </c>
      <c r="AU257" s="263" t="s">
        <v>92</v>
      </c>
      <c r="AV257" s="14" t="s">
        <v>94</v>
      </c>
      <c r="AW257" s="14" t="s">
        <v>40</v>
      </c>
      <c r="AX257" s="14" t="s">
        <v>85</v>
      </c>
      <c r="AY257" s="263" t="s">
        <v>193</v>
      </c>
    </row>
    <row r="258" s="13" customFormat="1">
      <c r="A258" s="13"/>
      <c r="B258" s="242"/>
      <c r="C258" s="243"/>
      <c r="D258" s="244" t="s">
        <v>201</v>
      </c>
      <c r="E258" s="245" t="s">
        <v>1</v>
      </c>
      <c r="F258" s="246" t="s">
        <v>1152</v>
      </c>
      <c r="G258" s="243"/>
      <c r="H258" s="245" t="s">
        <v>1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2" t="s">
        <v>201</v>
      </c>
      <c r="AU258" s="252" t="s">
        <v>92</v>
      </c>
      <c r="AV258" s="13" t="s">
        <v>92</v>
      </c>
      <c r="AW258" s="13" t="s">
        <v>40</v>
      </c>
      <c r="AX258" s="13" t="s">
        <v>85</v>
      </c>
      <c r="AY258" s="252" t="s">
        <v>193</v>
      </c>
    </row>
    <row r="259" s="14" customFormat="1">
      <c r="A259" s="14"/>
      <c r="B259" s="253"/>
      <c r="C259" s="254"/>
      <c r="D259" s="244" t="s">
        <v>201</v>
      </c>
      <c r="E259" s="255" t="s">
        <v>1</v>
      </c>
      <c r="F259" s="256" t="s">
        <v>1153</v>
      </c>
      <c r="G259" s="254"/>
      <c r="H259" s="257">
        <v>455</v>
      </c>
      <c r="I259" s="258"/>
      <c r="J259" s="254"/>
      <c r="K259" s="254"/>
      <c r="L259" s="259"/>
      <c r="M259" s="260"/>
      <c r="N259" s="261"/>
      <c r="O259" s="261"/>
      <c r="P259" s="261"/>
      <c r="Q259" s="261"/>
      <c r="R259" s="261"/>
      <c r="S259" s="261"/>
      <c r="T259" s="26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3" t="s">
        <v>201</v>
      </c>
      <c r="AU259" s="263" t="s">
        <v>92</v>
      </c>
      <c r="AV259" s="14" t="s">
        <v>94</v>
      </c>
      <c r="AW259" s="14" t="s">
        <v>40</v>
      </c>
      <c r="AX259" s="14" t="s">
        <v>85</v>
      </c>
      <c r="AY259" s="263" t="s">
        <v>193</v>
      </c>
    </row>
    <row r="260" s="13" customFormat="1">
      <c r="A260" s="13"/>
      <c r="B260" s="242"/>
      <c r="C260" s="243"/>
      <c r="D260" s="244" t="s">
        <v>201</v>
      </c>
      <c r="E260" s="245" t="s">
        <v>1</v>
      </c>
      <c r="F260" s="246" t="s">
        <v>1154</v>
      </c>
      <c r="G260" s="243"/>
      <c r="H260" s="245" t="s">
        <v>1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2" t="s">
        <v>201</v>
      </c>
      <c r="AU260" s="252" t="s">
        <v>92</v>
      </c>
      <c r="AV260" s="13" t="s">
        <v>92</v>
      </c>
      <c r="AW260" s="13" t="s">
        <v>40</v>
      </c>
      <c r="AX260" s="13" t="s">
        <v>85</v>
      </c>
      <c r="AY260" s="252" t="s">
        <v>193</v>
      </c>
    </row>
    <row r="261" s="14" customFormat="1">
      <c r="A261" s="14"/>
      <c r="B261" s="253"/>
      <c r="C261" s="254"/>
      <c r="D261" s="244" t="s">
        <v>201</v>
      </c>
      <c r="E261" s="255" t="s">
        <v>1</v>
      </c>
      <c r="F261" s="256" t="s">
        <v>1155</v>
      </c>
      <c r="G261" s="254"/>
      <c r="H261" s="257">
        <v>320</v>
      </c>
      <c r="I261" s="258"/>
      <c r="J261" s="254"/>
      <c r="K261" s="254"/>
      <c r="L261" s="259"/>
      <c r="M261" s="260"/>
      <c r="N261" s="261"/>
      <c r="O261" s="261"/>
      <c r="P261" s="261"/>
      <c r="Q261" s="261"/>
      <c r="R261" s="261"/>
      <c r="S261" s="261"/>
      <c r="T261" s="26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3" t="s">
        <v>201</v>
      </c>
      <c r="AU261" s="263" t="s">
        <v>92</v>
      </c>
      <c r="AV261" s="14" t="s">
        <v>94</v>
      </c>
      <c r="AW261" s="14" t="s">
        <v>40</v>
      </c>
      <c r="AX261" s="14" t="s">
        <v>85</v>
      </c>
      <c r="AY261" s="263" t="s">
        <v>193</v>
      </c>
    </row>
    <row r="262" s="13" customFormat="1">
      <c r="A262" s="13"/>
      <c r="B262" s="242"/>
      <c r="C262" s="243"/>
      <c r="D262" s="244" t="s">
        <v>201</v>
      </c>
      <c r="E262" s="245" t="s">
        <v>1</v>
      </c>
      <c r="F262" s="246" t="s">
        <v>1156</v>
      </c>
      <c r="G262" s="243"/>
      <c r="H262" s="245" t="s">
        <v>1</v>
      </c>
      <c r="I262" s="247"/>
      <c r="J262" s="243"/>
      <c r="K262" s="243"/>
      <c r="L262" s="248"/>
      <c r="M262" s="249"/>
      <c r="N262" s="250"/>
      <c r="O262" s="250"/>
      <c r="P262" s="250"/>
      <c r="Q262" s="250"/>
      <c r="R262" s="250"/>
      <c r="S262" s="250"/>
      <c r="T262" s="25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2" t="s">
        <v>201</v>
      </c>
      <c r="AU262" s="252" t="s">
        <v>92</v>
      </c>
      <c r="AV262" s="13" t="s">
        <v>92</v>
      </c>
      <c r="AW262" s="13" t="s">
        <v>40</v>
      </c>
      <c r="AX262" s="13" t="s">
        <v>85</v>
      </c>
      <c r="AY262" s="252" t="s">
        <v>193</v>
      </c>
    </row>
    <row r="263" s="14" customFormat="1">
      <c r="A263" s="14"/>
      <c r="B263" s="253"/>
      <c r="C263" s="254"/>
      <c r="D263" s="244" t="s">
        <v>201</v>
      </c>
      <c r="E263" s="255" t="s">
        <v>1</v>
      </c>
      <c r="F263" s="256" t="s">
        <v>1157</v>
      </c>
      <c r="G263" s="254"/>
      <c r="H263" s="257">
        <v>599</v>
      </c>
      <c r="I263" s="258"/>
      <c r="J263" s="254"/>
      <c r="K263" s="254"/>
      <c r="L263" s="259"/>
      <c r="M263" s="260"/>
      <c r="N263" s="261"/>
      <c r="O263" s="261"/>
      <c r="P263" s="261"/>
      <c r="Q263" s="261"/>
      <c r="R263" s="261"/>
      <c r="S263" s="261"/>
      <c r="T263" s="26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3" t="s">
        <v>201</v>
      </c>
      <c r="AU263" s="263" t="s">
        <v>92</v>
      </c>
      <c r="AV263" s="14" t="s">
        <v>94</v>
      </c>
      <c r="AW263" s="14" t="s">
        <v>40</v>
      </c>
      <c r="AX263" s="14" t="s">
        <v>85</v>
      </c>
      <c r="AY263" s="263" t="s">
        <v>193</v>
      </c>
    </row>
    <row r="264" s="15" customFormat="1">
      <c r="A264" s="15"/>
      <c r="B264" s="264"/>
      <c r="C264" s="265"/>
      <c r="D264" s="244" t="s">
        <v>201</v>
      </c>
      <c r="E264" s="266" t="s">
        <v>1</v>
      </c>
      <c r="F264" s="267" t="s">
        <v>252</v>
      </c>
      <c r="G264" s="265"/>
      <c r="H264" s="268">
        <v>2099</v>
      </c>
      <c r="I264" s="269"/>
      <c r="J264" s="265"/>
      <c r="K264" s="265"/>
      <c r="L264" s="270"/>
      <c r="M264" s="271"/>
      <c r="N264" s="272"/>
      <c r="O264" s="272"/>
      <c r="P264" s="272"/>
      <c r="Q264" s="272"/>
      <c r="R264" s="272"/>
      <c r="S264" s="272"/>
      <c r="T264" s="273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4" t="s">
        <v>201</v>
      </c>
      <c r="AU264" s="274" t="s">
        <v>92</v>
      </c>
      <c r="AV264" s="15" t="s">
        <v>199</v>
      </c>
      <c r="AW264" s="15" t="s">
        <v>40</v>
      </c>
      <c r="AX264" s="15" t="s">
        <v>92</v>
      </c>
      <c r="AY264" s="274" t="s">
        <v>193</v>
      </c>
    </row>
    <row r="265" s="2" customFormat="1" ht="21.75" customHeight="1">
      <c r="A265" s="40"/>
      <c r="B265" s="41"/>
      <c r="C265" s="229" t="s">
        <v>379</v>
      </c>
      <c r="D265" s="229" t="s">
        <v>196</v>
      </c>
      <c r="E265" s="230" t="s">
        <v>1158</v>
      </c>
      <c r="F265" s="231" t="s">
        <v>1159</v>
      </c>
      <c r="G265" s="232" t="s">
        <v>221</v>
      </c>
      <c r="H265" s="233">
        <v>2</v>
      </c>
      <c r="I265" s="234"/>
      <c r="J265" s="235">
        <f>ROUND(I265*H265,2)</f>
        <v>0</v>
      </c>
      <c r="K265" s="231" t="s">
        <v>222</v>
      </c>
      <c r="L265" s="46"/>
      <c r="M265" s="236" t="s">
        <v>1</v>
      </c>
      <c r="N265" s="237" t="s">
        <v>50</v>
      </c>
      <c r="O265" s="93"/>
      <c r="P265" s="238">
        <f>O265*H265</f>
        <v>0</v>
      </c>
      <c r="Q265" s="238">
        <v>1.6739999999999999E-05</v>
      </c>
      <c r="R265" s="238">
        <f>Q265*H265</f>
        <v>3.3479999999999998E-05</v>
      </c>
      <c r="S265" s="238">
        <v>0</v>
      </c>
      <c r="T265" s="239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40" t="s">
        <v>214</v>
      </c>
      <c r="AT265" s="240" t="s">
        <v>196</v>
      </c>
      <c r="AU265" s="240" t="s">
        <v>92</v>
      </c>
      <c r="AY265" s="18" t="s">
        <v>193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92</v>
      </c>
      <c r="BK265" s="241">
        <f>ROUND(I265*H265,2)</f>
        <v>0</v>
      </c>
      <c r="BL265" s="18" t="s">
        <v>214</v>
      </c>
      <c r="BM265" s="240" t="s">
        <v>1160</v>
      </c>
    </row>
    <row r="266" s="13" customFormat="1">
      <c r="A266" s="13"/>
      <c r="B266" s="242"/>
      <c r="C266" s="243"/>
      <c r="D266" s="244" t="s">
        <v>201</v>
      </c>
      <c r="E266" s="245" t="s">
        <v>1</v>
      </c>
      <c r="F266" s="246" t="s">
        <v>1161</v>
      </c>
      <c r="G266" s="243"/>
      <c r="H266" s="245" t="s">
        <v>1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2" t="s">
        <v>201</v>
      </c>
      <c r="AU266" s="252" t="s">
        <v>92</v>
      </c>
      <c r="AV266" s="13" t="s">
        <v>92</v>
      </c>
      <c r="AW266" s="13" t="s">
        <v>40</v>
      </c>
      <c r="AX266" s="13" t="s">
        <v>85</v>
      </c>
      <c r="AY266" s="252" t="s">
        <v>193</v>
      </c>
    </row>
    <row r="267" s="14" customFormat="1">
      <c r="A267" s="14"/>
      <c r="B267" s="253"/>
      <c r="C267" s="254"/>
      <c r="D267" s="244" t="s">
        <v>201</v>
      </c>
      <c r="E267" s="255" t="s">
        <v>1</v>
      </c>
      <c r="F267" s="256" t="s">
        <v>94</v>
      </c>
      <c r="G267" s="254"/>
      <c r="H267" s="257">
        <v>2</v>
      </c>
      <c r="I267" s="258"/>
      <c r="J267" s="254"/>
      <c r="K267" s="254"/>
      <c r="L267" s="259"/>
      <c r="M267" s="260"/>
      <c r="N267" s="261"/>
      <c r="O267" s="261"/>
      <c r="P267" s="261"/>
      <c r="Q267" s="261"/>
      <c r="R267" s="261"/>
      <c r="S267" s="261"/>
      <c r="T267" s="26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3" t="s">
        <v>201</v>
      </c>
      <c r="AU267" s="263" t="s">
        <v>92</v>
      </c>
      <c r="AV267" s="14" t="s">
        <v>94</v>
      </c>
      <c r="AW267" s="14" t="s">
        <v>40</v>
      </c>
      <c r="AX267" s="14" t="s">
        <v>92</v>
      </c>
      <c r="AY267" s="263" t="s">
        <v>193</v>
      </c>
    </row>
    <row r="268" s="2" customFormat="1" ht="24.15" customHeight="1">
      <c r="A268" s="40"/>
      <c r="B268" s="41"/>
      <c r="C268" s="229" t="s">
        <v>383</v>
      </c>
      <c r="D268" s="229" t="s">
        <v>196</v>
      </c>
      <c r="E268" s="230" t="s">
        <v>306</v>
      </c>
      <c r="F268" s="231" t="s">
        <v>1162</v>
      </c>
      <c r="G268" s="232" t="s">
        <v>207</v>
      </c>
      <c r="H268" s="233">
        <v>1</v>
      </c>
      <c r="I268" s="234"/>
      <c r="J268" s="235">
        <f>ROUND(I268*H268,2)</f>
        <v>0</v>
      </c>
      <c r="K268" s="231" t="s">
        <v>1</v>
      </c>
      <c r="L268" s="46"/>
      <c r="M268" s="236" t="s">
        <v>1</v>
      </c>
      <c r="N268" s="237" t="s">
        <v>50</v>
      </c>
      <c r="O268" s="93"/>
      <c r="P268" s="238">
        <f>O268*H268</f>
        <v>0</v>
      </c>
      <c r="Q268" s="238">
        <v>0</v>
      </c>
      <c r="R268" s="238">
        <f>Q268*H268</f>
        <v>0</v>
      </c>
      <c r="S268" s="238">
        <v>0</v>
      </c>
      <c r="T268" s="239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40" t="s">
        <v>214</v>
      </c>
      <c r="AT268" s="240" t="s">
        <v>196</v>
      </c>
      <c r="AU268" s="240" t="s">
        <v>92</v>
      </c>
      <c r="AY268" s="18" t="s">
        <v>193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8" t="s">
        <v>92</v>
      </c>
      <c r="BK268" s="241">
        <f>ROUND(I268*H268,2)</f>
        <v>0</v>
      </c>
      <c r="BL268" s="18" t="s">
        <v>214</v>
      </c>
      <c r="BM268" s="240" t="s">
        <v>1163</v>
      </c>
    </row>
    <row r="269" s="2" customFormat="1" ht="33" customHeight="1">
      <c r="A269" s="40"/>
      <c r="B269" s="41"/>
      <c r="C269" s="229" t="s">
        <v>387</v>
      </c>
      <c r="D269" s="229" t="s">
        <v>196</v>
      </c>
      <c r="E269" s="230" t="s">
        <v>1164</v>
      </c>
      <c r="F269" s="231" t="s">
        <v>1165</v>
      </c>
      <c r="G269" s="232" t="s">
        <v>230</v>
      </c>
      <c r="H269" s="233">
        <v>411</v>
      </c>
      <c r="I269" s="234"/>
      <c r="J269" s="235">
        <f>ROUND(I269*H269,2)</f>
        <v>0</v>
      </c>
      <c r="K269" s="231" t="s">
        <v>1</v>
      </c>
      <c r="L269" s="46"/>
      <c r="M269" s="236" t="s">
        <v>1</v>
      </c>
      <c r="N269" s="237" t="s">
        <v>50</v>
      </c>
      <c r="O269" s="93"/>
      <c r="P269" s="238">
        <f>O269*H269</f>
        <v>0</v>
      </c>
      <c r="Q269" s="238">
        <v>0</v>
      </c>
      <c r="R269" s="238">
        <f>Q269*H269</f>
        <v>0</v>
      </c>
      <c r="S269" s="238">
        <v>0.001</v>
      </c>
      <c r="T269" s="239">
        <f>S269*H269</f>
        <v>0.41100000000000003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40" t="s">
        <v>214</v>
      </c>
      <c r="AT269" s="240" t="s">
        <v>196</v>
      </c>
      <c r="AU269" s="240" t="s">
        <v>92</v>
      </c>
      <c r="AY269" s="18" t="s">
        <v>193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92</v>
      </c>
      <c r="BK269" s="241">
        <f>ROUND(I269*H269,2)</f>
        <v>0</v>
      </c>
      <c r="BL269" s="18" t="s">
        <v>214</v>
      </c>
      <c r="BM269" s="240" t="s">
        <v>1166</v>
      </c>
    </row>
    <row r="270" s="13" customFormat="1">
      <c r="A270" s="13"/>
      <c r="B270" s="242"/>
      <c r="C270" s="243"/>
      <c r="D270" s="244" t="s">
        <v>201</v>
      </c>
      <c r="E270" s="245" t="s">
        <v>1</v>
      </c>
      <c r="F270" s="246" t="s">
        <v>1167</v>
      </c>
      <c r="G270" s="243"/>
      <c r="H270" s="245" t="s">
        <v>1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2" t="s">
        <v>201</v>
      </c>
      <c r="AU270" s="252" t="s">
        <v>92</v>
      </c>
      <c r="AV270" s="13" t="s">
        <v>92</v>
      </c>
      <c r="AW270" s="13" t="s">
        <v>40</v>
      </c>
      <c r="AX270" s="13" t="s">
        <v>85</v>
      </c>
      <c r="AY270" s="252" t="s">
        <v>193</v>
      </c>
    </row>
    <row r="271" s="14" customFormat="1">
      <c r="A271" s="14"/>
      <c r="B271" s="253"/>
      <c r="C271" s="254"/>
      <c r="D271" s="244" t="s">
        <v>201</v>
      </c>
      <c r="E271" s="255" t="s">
        <v>1</v>
      </c>
      <c r="F271" s="256" t="s">
        <v>1168</v>
      </c>
      <c r="G271" s="254"/>
      <c r="H271" s="257">
        <v>411</v>
      </c>
      <c r="I271" s="258"/>
      <c r="J271" s="254"/>
      <c r="K271" s="254"/>
      <c r="L271" s="259"/>
      <c r="M271" s="260"/>
      <c r="N271" s="261"/>
      <c r="O271" s="261"/>
      <c r="P271" s="261"/>
      <c r="Q271" s="261"/>
      <c r="R271" s="261"/>
      <c r="S271" s="261"/>
      <c r="T271" s="26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3" t="s">
        <v>201</v>
      </c>
      <c r="AU271" s="263" t="s">
        <v>92</v>
      </c>
      <c r="AV271" s="14" t="s">
        <v>94</v>
      </c>
      <c r="AW271" s="14" t="s">
        <v>40</v>
      </c>
      <c r="AX271" s="14" t="s">
        <v>92</v>
      </c>
      <c r="AY271" s="263" t="s">
        <v>193</v>
      </c>
    </row>
    <row r="272" s="2" customFormat="1" ht="24.15" customHeight="1">
      <c r="A272" s="40"/>
      <c r="B272" s="41"/>
      <c r="C272" s="229" t="s">
        <v>391</v>
      </c>
      <c r="D272" s="229" t="s">
        <v>196</v>
      </c>
      <c r="E272" s="230" t="s">
        <v>1169</v>
      </c>
      <c r="F272" s="231" t="s">
        <v>1170</v>
      </c>
      <c r="G272" s="232" t="s">
        <v>207</v>
      </c>
      <c r="H272" s="233">
        <v>1</v>
      </c>
      <c r="I272" s="234"/>
      <c r="J272" s="235">
        <f>ROUND(I272*H272,2)</f>
        <v>0</v>
      </c>
      <c r="K272" s="231" t="s">
        <v>1</v>
      </c>
      <c r="L272" s="46"/>
      <c r="M272" s="236" t="s">
        <v>1</v>
      </c>
      <c r="N272" s="237" t="s">
        <v>50</v>
      </c>
      <c r="O272" s="93"/>
      <c r="P272" s="238">
        <f>O272*H272</f>
        <v>0</v>
      </c>
      <c r="Q272" s="238">
        <v>0</v>
      </c>
      <c r="R272" s="238">
        <f>Q272*H272</f>
        <v>0</v>
      </c>
      <c r="S272" s="238">
        <v>0</v>
      </c>
      <c r="T272" s="239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40" t="s">
        <v>214</v>
      </c>
      <c r="AT272" s="240" t="s">
        <v>196</v>
      </c>
      <c r="AU272" s="240" t="s">
        <v>92</v>
      </c>
      <c r="AY272" s="18" t="s">
        <v>193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92</v>
      </c>
      <c r="BK272" s="241">
        <f>ROUND(I272*H272,2)</f>
        <v>0</v>
      </c>
      <c r="BL272" s="18" t="s">
        <v>214</v>
      </c>
      <c r="BM272" s="240" t="s">
        <v>1171</v>
      </c>
    </row>
    <row r="273" s="12" customFormat="1" ht="25.92" customHeight="1">
      <c r="A273" s="12"/>
      <c r="B273" s="213"/>
      <c r="C273" s="214"/>
      <c r="D273" s="215" t="s">
        <v>84</v>
      </c>
      <c r="E273" s="216" t="s">
        <v>317</v>
      </c>
      <c r="F273" s="216" t="s">
        <v>1172</v>
      </c>
      <c r="G273" s="214"/>
      <c r="H273" s="214"/>
      <c r="I273" s="217"/>
      <c r="J273" s="218">
        <f>BK273</f>
        <v>0</v>
      </c>
      <c r="K273" s="214"/>
      <c r="L273" s="219"/>
      <c r="M273" s="220"/>
      <c r="N273" s="221"/>
      <c r="O273" s="221"/>
      <c r="P273" s="222">
        <f>SUM(P274:P277)</f>
        <v>0</v>
      </c>
      <c r="Q273" s="221"/>
      <c r="R273" s="222">
        <f>SUM(R274:R277)</f>
        <v>0.0235836</v>
      </c>
      <c r="S273" s="221"/>
      <c r="T273" s="223">
        <f>SUM(T274:T277)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24" t="s">
        <v>92</v>
      </c>
      <c r="AT273" s="225" t="s">
        <v>84</v>
      </c>
      <c r="AU273" s="225" t="s">
        <v>85</v>
      </c>
      <c r="AY273" s="224" t="s">
        <v>193</v>
      </c>
      <c r="BK273" s="226">
        <f>SUM(BK274:BK277)</f>
        <v>0</v>
      </c>
    </row>
    <row r="274" s="2" customFormat="1" ht="16.5" customHeight="1">
      <c r="A274" s="40"/>
      <c r="B274" s="41"/>
      <c r="C274" s="286" t="s">
        <v>395</v>
      </c>
      <c r="D274" s="286" t="s">
        <v>509</v>
      </c>
      <c r="E274" s="287" t="s">
        <v>619</v>
      </c>
      <c r="F274" s="288" t="s">
        <v>1173</v>
      </c>
      <c r="G274" s="289" t="s">
        <v>256</v>
      </c>
      <c r="H274" s="290">
        <v>1</v>
      </c>
      <c r="I274" s="291"/>
      <c r="J274" s="292">
        <f>ROUND(I274*H274,2)</f>
        <v>0</v>
      </c>
      <c r="K274" s="288" t="s">
        <v>1</v>
      </c>
      <c r="L274" s="293"/>
      <c r="M274" s="294" t="s">
        <v>1</v>
      </c>
      <c r="N274" s="295" t="s">
        <v>50</v>
      </c>
      <c r="O274" s="93"/>
      <c r="P274" s="238">
        <f>O274*H274</f>
        <v>0</v>
      </c>
      <c r="Q274" s="238">
        <v>0.02</v>
      </c>
      <c r="R274" s="238">
        <f>Q274*H274</f>
        <v>0.02</v>
      </c>
      <c r="S274" s="238">
        <v>0</v>
      </c>
      <c r="T274" s="239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40" t="s">
        <v>266</v>
      </c>
      <c r="AT274" s="240" t="s">
        <v>509</v>
      </c>
      <c r="AU274" s="240" t="s">
        <v>92</v>
      </c>
      <c r="AY274" s="18" t="s">
        <v>193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92</v>
      </c>
      <c r="BK274" s="241">
        <f>ROUND(I274*H274,2)</f>
        <v>0</v>
      </c>
      <c r="BL274" s="18" t="s">
        <v>199</v>
      </c>
      <c r="BM274" s="240" t="s">
        <v>1174</v>
      </c>
    </row>
    <row r="275" s="2" customFormat="1" ht="16.5" customHeight="1">
      <c r="A275" s="40"/>
      <c r="B275" s="41"/>
      <c r="C275" s="229" t="s">
        <v>399</v>
      </c>
      <c r="D275" s="229" t="s">
        <v>196</v>
      </c>
      <c r="E275" s="230" t="s">
        <v>1175</v>
      </c>
      <c r="F275" s="231" t="s">
        <v>1176</v>
      </c>
      <c r="G275" s="232" t="s">
        <v>221</v>
      </c>
      <c r="H275" s="233">
        <v>1</v>
      </c>
      <c r="I275" s="234"/>
      <c r="J275" s="235">
        <f>ROUND(I275*H275,2)</f>
        <v>0</v>
      </c>
      <c r="K275" s="231" t="s">
        <v>222</v>
      </c>
      <c r="L275" s="46"/>
      <c r="M275" s="236" t="s">
        <v>1</v>
      </c>
      <c r="N275" s="237" t="s">
        <v>50</v>
      </c>
      <c r="O275" s="93"/>
      <c r="P275" s="238">
        <f>O275*H275</f>
        <v>0</v>
      </c>
      <c r="Q275" s="238">
        <v>0.0035836000000000002</v>
      </c>
      <c r="R275" s="238">
        <f>Q275*H275</f>
        <v>0.0035836000000000002</v>
      </c>
      <c r="S275" s="238">
        <v>0</v>
      </c>
      <c r="T275" s="239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40" t="s">
        <v>199</v>
      </c>
      <c r="AT275" s="240" t="s">
        <v>196</v>
      </c>
      <c r="AU275" s="240" t="s">
        <v>92</v>
      </c>
      <c r="AY275" s="18" t="s">
        <v>193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8" t="s">
        <v>92</v>
      </c>
      <c r="BK275" s="241">
        <f>ROUND(I275*H275,2)</f>
        <v>0</v>
      </c>
      <c r="BL275" s="18" t="s">
        <v>199</v>
      </c>
      <c r="BM275" s="240" t="s">
        <v>1177</v>
      </c>
    </row>
    <row r="276" s="2" customFormat="1" ht="16.5" customHeight="1">
      <c r="A276" s="40"/>
      <c r="B276" s="41"/>
      <c r="C276" s="229" t="s">
        <v>410</v>
      </c>
      <c r="D276" s="229" t="s">
        <v>196</v>
      </c>
      <c r="E276" s="230" t="s">
        <v>1178</v>
      </c>
      <c r="F276" s="231" t="s">
        <v>1179</v>
      </c>
      <c r="G276" s="232" t="s">
        <v>221</v>
      </c>
      <c r="H276" s="233">
        <v>1</v>
      </c>
      <c r="I276" s="234"/>
      <c r="J276" s="235">
        <f>ROUND(I276*H276,2)</f>
        <v>0</v>
      </c>
      <c r="K276" s="231" t="s">
        <v>222</v>
      </c>
      <c r="L276" s="46"/>
      <c r="M276" s="236" t="s">
        <v>1</v>
      </c>
      <c r="N276" s="237" t="s">
        <v>50</v>
      </c>
      <c r="O276" s="93"/>
      <c r="P276" s="238">
        <f>O276*H276</f>
        <v>0</v>
      </c>
      <c r="Q276" s="238">
        <v>0</v>
      </c>
      <c r="R276" s="238">
        <f>Q276*H276</f>
        <v>0</v>
      </c>
      <c r="S276" s="238">
        <v>0</v>
      </c>
      <c r="T276" s="239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40" t="s">
        <v>580</v>
      </c>
      <c r="AT276" s="240" t="s">
        <v>196</v>
      </c>
      <c r="AU276" s="240" t="s">
        <v>92</v>
      </c>
      <c r="AY276" s="18" t="s">
        <v>193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92</v>
      </c>
      <c r="BK276" s="241">
        <f>ROUND(I276*H276,2)</f>
        <v>0</v>
      </c>
      <c r="BL276" s="18" t="s">
        <v>580</v>
      </c>
      <c r="BM276" s="240" t="s">
        <v>1180</v>
      </c>
    </row>
    <row r="277" s="2" customFormat="1" ht="16.5" customHeight="1">
      <c r="A277" s="40"/>
      <c r="B277" s="41"/>
      <c r="C277" s="229" t="s">
        <v>415</v>
      </c>
      <c r="D277" s="229" t="s">
        <v>196</v>
      </c>
      <c r="E277" s="230" t="s">
        <v>1181</v>
      </c>
      <c r="F277" s="231" t="s">
        <v>1182</v>
      </c>
      <c r="G277" s="232" t="s">
        <v>221</v>
      </c>
      <c r="H277" s="233">
        <v>1</v>
      </c>
      <c r="I277" s="234"/>
      <c r="J277" s="235">
        <f>ROUND(I277*H277,2)</f>
        <v>0</v>
      </c>
      <c r="K277" s="231" t="s">
        <v>1</v>
      </c>
      <c r="L277" s="46"/>
      <c r="M277" s="236" t="s">
        <v>1</v>
      </c>
      <c r="N277" s="237" t="s">
        <v>50</v>
      </c>
      <c r="O277" s="93"/>
      <c r="P277" s="238">
        <f>O277*H277</f>
        <v>0</v>
      </c>
      <c r="Q277" s="238">
        <v>0</v>
      </c>
      <c r="R277" s="238">
        <f>Q277*H277</f>
        <v>0</v>
      </c>
      <c r="S277" s="238">
        <v>0</v>
      </c>
      <c r="T277" s="239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40" t="s">
        <v>580</v>
      </c>
      <c r="AT277" s="240" t="s">
        <v>196</v>
      </c>
      <c r="AU277" s="240" t="s">
        <v>92</v>
      </c>
      <c r="AY277" s="18" t="s">
        <v>193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92</v>
      </c>
      <c r="BK277" s="241">
        <f>ROUND(I277*H277,2)</f>
        <v>0</v>
      </c>
      <c r="BL277" s="18" t="s">
        <v>580</v>
      </c>
      <c r="BM277" s="240" t="s">
        <v>1183</v>
      </c>
    </row>
    <row r="278" s="12" customFormat="1" ht="25.92" customHeight="1">
      <c r="A278" s="12"/>
      <c r="B278" s="213"/>
      <c r="C278" s="214"/>
      <c r="D278" s="215" t="s">
        <v>84</v>
      </c>
      <c r="E278" s="216" t="s">
        <v>500</v>
      </c>
      <c r="F278" s="216" t="s">
        <v>1184</v>
      </c>
      <c r="G278" s="214"/>
      <c r="H278" s="214"/>
      <c r="I278" s="217"/>
      <c r="J278" s="218">
        <f>BK278</f>
        <v>0</v>
      </c>
      <c r="K278" s="214"/>
      <c r="L278" s="219"/>
      <c r="M278" s="220"/>
      <c r="N278" s="221"/>
      <c r="O278" s="221"/>
      <c r="P278" s="222">
        <f>SUM(P279:P283)</f>
        <v>0</v>
      </c>
      <c r="Q278" s="221"/>
      <c r="R278" s="222">
        <f>SUM(R279:R283)</f>
        <v>0.32000000000000001</v>
      </c>
      <c r="S278" s="221"/>
      <c r="T278" s="223">
        <f>SUM(T279:T283)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24" t="s">
        <v>92</v>
      </c>
      <c r="AT278" s="225" t="s">
        <v>84</v>
      </c>
      <c r="AU278" s="225" t="s">
        <v>85</v>
      </c>
      <c r="AY278" s="224" t="s">
        <v>193</v>
      </c>
      <c r="BK278" s="226">
        <f>SUM(BK279:BK283)</f>
        <v>0</v>
      </c>
    </row>
    <row r="279" s="2" customFormat="1" ht="24.15" customHeight="1">
      <c r="A279" s="40"/>
      <c r="B279" s="41"/>
      <c r="C279" s="229" t="s">
        <v>419</v>
      </c>
      <c r="D279" s="229" t="s">
        <v>196</v>
      </c>
      <c r="E279" s="230" t="s">
        <v>1185</v>
      </c>
      <c r="F279" s="231" t="s">
        <v>1186</v>
      </c>
      <c r="G279" s="232" t="s">
        <v>256</v>
      </c>
      <c r="H279" s="233">
        <v>2</v>
      </c>
      <c r="I279" s="234"/>
      <c r="J279" s="235">
        <f>ROUND(I279*H279,2)</f>
        <v>0</v>
      </c>
      <c r="K279" s="231" t="s">
        <v>1</v>
      </c>
      <c r="L279" s="46"/>
      <c r="M279" s="236" t="s">
        <v>1</v>
      </c>
      <c r="N279" s="237" t="s">
        <v>50</v>
      </c>
      <c r="O279" s="93"/>
      <c r="P279" s="238">
        <f>O279*H279</f>
        <v>0</v>
      </c>
      <c r="Q279" s="238">
        <v>0</v>
      </c>
      <c r="R279" s="238">
        <f>Q279*H279</f>
        <v>0</v>
      </c>
      <c r="S279" s="238">
        <v>0</v>
      </c>
      <c r="T279" s="239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40" t="s">
        <v>199</v>
      </c>
      <c r="AT279" s="240" t="s">
        <v>196</v>
      </c>
      <c r="AU279" s="240" t="s">
        <v>92</v>
      </c>
      <c r="AY279" s="18" t="s">
        <v>193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8" t="s">
        <v>92</v>
      </c>
      <c r="BK279" s="241">
        <f>ROUND(I279*H279,2)</f>
        <v>0</v>
      </c>
      <c r="BL279" s="18" t="s">
        <v>199</v>
      </c>
      <c r="BM279" s="240" t="s">
        <v>1187</v>
      </c>
    </row>
    <row r="280" s="2" customFormat="1" ht="33" customHeight="1">
      <c r="A280" s="40"/>
      <c r="B280" s="41"/>
      <c r="C280" s="286" t="s">
        <v>425</v>
      </c>
      <c r="D280" s="286" t="s">
        <v>509</v>
      </c>
      <c r="E280" s="287" t="s">
        <v>1188</v>
      </c>
      <c r="F280" s="288" t="s">
        <v>1189</v>
      </c>
      <c r="G280" s="289" t="s">
        <v>1190</v>
      </c>
      <c r="H280" s="290">
        <v>2</v>
      </c>
      <c r="I280" s="291"/>
      <c r="J280" s="292">
        <f>ROUND(I280*H280,2)</f>
        <v>0</v>
      </c>
      <c r="K280" s="288" t="s">
        <v>1</v>
      </c>
      <c r="L280" s="293"/>
      <c r="M280" s="294" t="s">
        <v>1</v>
      </c>
      <c r="N280" s="295" t="s">
        <v>50</v>
      </c>
      <c r="O280" s="93"/>
      <c r="P280" s="238">
        <f>O280*H280</f>
        <v>0</v>
      </c>
      <c r="Q280" s="238">
        <v>0.16</v>
      </c>
      <c r="R280" s="238">
        <f>Q280*H280</f>
        <v>0.32000000000000001</v>
      </c>
      <c r="S280" s="238">
        <v>0</v>
      </c>
      <c r="T280" s="239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40" t="s">
        <v>266</v>
      </c>
      <c r="AT280" s="240" t="s">
        <v>509</v>
      </c>
      <c r="AU280" s="240" t="s">
        <v>92</v>
      </c>
      <c r="AY280" s="18" t="s">
        <v>193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92</v>
      </c>
      <c r="BK280" s="241">
        <f>ROUND(I280*H280,2)</f>
        <v>0</v>
      </c>
      <c r="BL280" s="18" t="s">
        <v>199</v>
      </c>
      <c r="BM280" s="240" t="s">
        <v>1191</v>
      </c>
    </row>
    <row r="281" s="13" customFormat="1">
      <c r="A281" s="13"/>
      <c r="B281" s="242"/>
      <c r="C281" s="243"/>
      <c r="D281" s="244" t="s">
        <v>201</v>
      </c>
      <c r="E281" s="245" t="s">
        <v>1</v>
      </c>
      <c r="F281" s="246" t="s">
        <v>1192</v>
      </c>
      <c r="G281" s="243"/>
      <c r="H281" s="245" t="s">
        <v>1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2" t="s">
        <v>201</v>
      </c>
      <c r="AU281" s="252" t="s">
        <v>92</v>
      </c>
      <c r="AV281" s="13" t="s">
        <v>92</v>
      </c>
      <c r="AW281" s="13" t="s">
        <v>40</v>
      </c>
      <c r="AX281" s="13" t="s">
        <v>85</v>
      </c>
      <c r="AY281" s="252" t="s">
        <v>193</v>
      </c>
    </row>
    <row r="282" s="14" customFormat="1">
      <c r="A282" s="14"/>
      <c r="B282" s="253"/>
      <c r="C282" s="254"/>
      <c r="D282" s="244" t="s">
        <v>201</v>
      </c>
      <c r="E282" s="255" t="s">
        <v>1</v>
      </c>
      <c r="F282" s="256" t="s">
        <v>94</v>
      </c>
      <c r="G282" s="254"/>
      <c r="H282" s="257">
        <v>2</v>
      </c>
      <c r="I282" s="258"/>
      <c r="J282" s="254"/>
      <c r="K282" s="254"/>
      <c r="L282" s="259"/>
      <c r="M282" s="260"/>
      <c r="N282" s="261"/>
      <c r="O282" s="261"/>
      <c r="P282" s="261"/>
      <c r="Q282" s="261"/>
      <c r="R282" s="261"/>
      <c r="S282" s="261"/>
      <c r="T282" s="26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3" t="s">
        <v>201</v>
      </c>
      <c r="AU282" s="263" t="s">
        <v>92</v>
      </c>
      <c r="AV282" s="14" t="s">
        <v>94</v>
      </c>
      <c r="AW282" s="14" t="s">
        <v>40</v>
      </c>
      <c r="AX282" s="14" t="s">
        <v>92</v>
      </c>
      <c r="AY282" s="263" t="s">
        <v>193</v>
      </c>
    </row>
    <row r="283" s="2" customFormat="1" ht="33" customHeight="1">
      <c r="A283" s="40"/>
      <c r="B283" s="41"/>
      <c r="C283" s="229" t="s">
        <v>431</v>
      </c>
      <c r="D283" s="229" t="s">
        <v>196</v>
      </c>
      <c r="E283" s="230" t="s">
        <v>1193</v>
      </c>
      <c r="F283" s="231" t="s">
        <v>1194</v>
      </c>
      <c r="G283" s="232" t="s">
        <v>207</v>
      </c>
      <c r="H283" s="233">
        <v>2</v>
      </c>
      <c r="I283" s="234"/>
      <c r="J283" s="235">
        <f>ROUND(I283*H283,2)</f>
        <v>0</v>
      </c>
      <c r="K283" s="231" t="s">
        <v>1</v>
      </c>
      <c r="L283" s="46"/>
      <c r="M283" s="236" t="s">
        <v>1</v>
      </c>
      <c r="N283" s="237" t="s">
        <v>50</v>
      </c>
      <c r="O283" s="93"/>
      <c r="P283" s="238">
        <f>O283*H283</f>
        <v>0</v>
      </c>
      <c r="Q283" s="238">
        <v>0</v>
      </c>
      <c r="R283" s="238">
        <f>Q283*H283</f>
        <v>0</v>
      </c>
      <c r="S283" s="238">
        <v>0</v>
      </c>
      <c r="T283" s="239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40" t="s">
        <v>199</v>
      </c>
      <c r="AT283" s="240" t="s">
        <v>196</v>
      </c>
      <c r="AU283" s="240" t="s">
        <v>92</v>
      </c>
      <c r="AY283" s="18" t="s">
        <v>193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8" t="s">
        <v>92</v>
      </c>
      <c r="BK283" s="241">
        <f>ROUND(I283*H283,2)</f>
        <v>0</v>
      </c>
      <c r="BL283" s="18" t="s">
        <v>199</v>
      </c>
      <c r="BM283" s="240" t="s">
        <v>1195</v>
      </c>
    </row>
    <row r="284" s="12" customFormat="1" ht="25.92" customHeight="1">
      <c r="A284" s="12"/>
      <c r="B284" s="213"/>
      <c r="C284" s="214"/>
      <c r="D284" s="215" t="s">
        <v>84</v>
      </c>
      <c r="E284" s="216" t="s">
        <v>676</v>
      </c>
      <c r="F284" s="216" t="s">
        <v>1196</v>
      </c>
      <c r="G284" s="214"/>
      <c r="H284" s="214"/>
      <c r="I284" s="217"/>
      <c r="J284" s="218">
        <f>BK284</f>
        <v>0</v>
      </c>
      <c r="K284" s="214"/>
      <c r="L284" s="219"/>
      <c r="M284" s="220"/>
      <c r="N284" s="221"/>
      <c r="O284" s="221"/>
      <c r="P284" s="222">
        <f>SUM(P285:P389)</f>
        <v>0</v>
      </c>
      <c r="Q284" s="221"/>
      <c r="R284" s="222">
        <f>SUM(R285:R389)</f>
        <v>1.9934984400000002</v>
      </c>
      <c r="S284" s="221"/>
      <c r="T284" s="223">
        <f>SUM(T285:T389)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24" t="s">
        <v>92</v>
      </c>
      <c r="AT284" s="225" t="s">
        <v>84</v>
      </c>
      <c r="AU284" s="225" t="s">
        <v>85</v>
      </c>
      <c r="AY284" s="224" t="s">
        <v>193</v>
      </c>
      <c r="BK284" s="226">
        <f>SUM(BK285:BK389)</f>
        <v>0</v>
      </c>
    </row>
    <row r="285" s="2" customFormat="1" ht="24.15" customHeight="1">
      <c r="A285" s="40"/>
      <c r="B285" s="41"/>
      <c r="C285" s="286" t="s">
        <v>435</v>
      </c>
      <c r="D285" s="286" t="s">
        <v>509</v>
      </c>
      <c r="E285" s="287" t="s">
        <v>1197</v>
      </c>
      <c r="F285" s="288" t="s">
        <v>1198</v>
      </c>
      <c r="G285" s="289" t="s">
        <v>256</v>
      </c>
      <c r="H285" s="290">
        <v>1</v>
      </c>
      <c r="I285" s="291"/>
      <c r="J285" s="292">
        <f>ROUND(I285*H285,2)</f>
        <v>0</v>
      </c>
      <c r="K285" s="288" t="s">
        <v>1</v>
      </c>
      <c r="L285" s="293"/>
      <c r="M285" s="294" t="s">
        <v>1</v>
      </c>
      <c r="N285" s="295" t="s">
        <v>50</v>
      </c>
      <c r="O285" s="93"/>
      <c r="P285" s="238">
        <f>O285*H285</f>
        <v>0</v>
      </c>
      <c r="Q285" s="238">
        <v>0.40000000000000002</v>
      </c>
      <c r="R285" s="238">
        <f>Q285*H285</f>
        <v>0.40000000000000002</v>
      </c>
      <c r="S285" s="238">
        <v>0</v>
      </c>
      <c r="T285" s="239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40" t="s">
        <v>266</v>
      </c>
      <c r="AT285" s="240" t="s">
        <v>509</v>
      </c>
      <c r="AU285" s="240" t="s">
        <v>92</v>
      </c>
      <c r="AY285" s="18" t="s">
        <v>193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92</v>
      </c>
      <c r="BK285" s="241">
        <f>ROUND(I285*H285,2)</f>
        <v>0</v>
      </c>
      <c r="BL285" s="18" t="s">
        <v>199</v>
      </c>
      <c r="BM285" s="240" t="s">
        <v>1199</v>
      </c>
    </row>
    <row r="286" s="2" customFormat="1" ht="24.15" customHeight="1">
      <c r="A286" s="40"/>
      <c r="B286" s="41"/>
      <c r="C286" s="286" t="s">
        <v>440</v>
      </c>
      <c r="D286" s="286" t="s">
        <v>509</v>
      </c>
      <c r="E286" s="287" t="s">
        <v>1200</v>
      </c>
      <c r="F286" s="288" t="s">
        <v>1201</v>
      </c>
      <c r="G286" s="289" t="s">
        <v>256</v>
      </c>
      <c r="H286" s="290">
        <v>1</v>
      </c>
      <c r="I286" s="291"/>
      <c r="J286" s="292">
        <f>ROUND(I286*H286,2)</f>
        <v>0</v>
      </c>
      <c r="K286" s="288" t="s">
        <v>1</v>
      </c>
      <c r="L286" s="293"/>
      <c r="M286" s="294" t="s">
        <v>1</v>
      </c>
      <c r="N286" s="295" t="s">
        <v>50</v>
      </c>
      <c r="O286" s="93"/>
      <c r="P286" s="238">
        <f>O286*H286</f>
        <v>0</v>
      </c>
      <c r="Q286" s="238">
        <v>0.20000000000000001</v>
      </c>
      <c r="R286" s="238">
        <f>Q286*H286</f>
        <v>0.20000000000000001</v>
      </c>
      <c r="S286" s="238">
        <v>0</v>
      </c>
      <c r="T286" s="239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40" t="s">
        <v>266</v>
      </c>
      <c r="AT286" s="240" t="s">
        <v>509</v>
      </c>
      <c r="AU286" s="240" t="s">
        <v>92</v>
      </c>
      <c r="AY286" s="18" t="s">
        <v>193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92</v>
      </c>
      <c r="BK286" s="241">
        <f>ROUND(I286*H286,2)</f>
        <v>0</v>
      </c>
      <c r="BL286" s="18" t="s">
        <v>199</v>
      </c>
      <c r="BM286" s="240" t="s">
        <v>1202</v>
      </c>
    </row>
    <row r="287" s="2" customFormat="1" ht="24.15" customHeight="1">
      <c r="A287" s="40"/>
      <c r="B287" s="41"/>
      <c r="C287" s="286" t="s">
        <v>445</v>
      </c>
      <c r="D287" s="286" t="s">
        <v>509</v>
      </c>
      <c r="E287" s="287" t="s">
        <v>1203</v>
      </c>
      <c r="F287" s="288" t="s">
        <v>1204</v>
      </c>
      <c r="G287" s="289" t="s">
        <v>256</v>
      </c>
      <c r="H287" s="290">
        <v>1</v>
      </c>
      <c r="I287" s="291"/>
      <c r="J287" s="292">
        <f>ROUND(I287*H287,2)</f>
        <v>0</v>
      </c>
      <c r="K287" s="288" t="s">
        <v>1</v>
      </c>
      <c r="L287" s="293"/>
      <c r="M287" s="294" t="s">
        <v>1</v>
      </c>
      <c r="N287" s="295" t="s">
        <v>50</v>
      </c>
      <c r="O287" s="93"/>
      <c r="P287" s="238">
        <f>O287*H287</f>
        <v>0</v>
      </c>
      <c r="Q287" s="238">
        <v>0.050000000000000003</v>
      </c>
      <c r="R287" s="238">
        <f>Q287*H287</f>
        <v>0.050000000000000003</v>
      </c>
      <c r="S287" s="238">
        <v>0</v>
      </c>
      <c r="T287" s="239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40" t="s">
        <v>266</v>
      </c>
      <c r="AT287" s="240" t="s">
        <v>509</v>
      </c>
      <c r="AU287" s="240" t="s">
        <v>92</v>
      </c>
      <c r="AY287" s="18" t="s">
        <v>193</v>
      </c>
      <c r="BE287" s="241">
        <f>IF(N287="základní",J287,0)</f>
        <v>0</v>
      </c>
      <c r="BF287" s="241">
        <f>IF(N287="snížená",J287,0)</f>
        <v>0</v>
      </c>
      <c r="BG287" s="241">
        <f>IF(N287="zákl. přenesená",J287,0)</f>
        <v>0</v>
      </c>
      <c r="BH287" s="241">
        <f>IF(N287="sníž. přenesená",J287,0)</f>
        <v>0</v>
      </c>
      <c r="BI287" s="241">
        <f>IF(N287="nulová",J287,0)</f>
        <v>0</v>
      </c>
      <c r="BJ287" s="18" t="s">
        <v>92</v>
      </c>
      <c r="BK287" s="241">
        <f>ROUND(I287*H287,2)</f>
        <v>0</v>
      </c>
      <c r="BL287" s="18" t="s">
        <v>199</v>
      </c>
      <c r="BM287" s="240" t="s">
        <v>1205</v>
      </c>
    </row>
    <row r="288" s="2" customFormat="1" ht="24.15" customHeight="1">
      <c r="A288" s="40"/>
      <c r="B288" s="41"/>
      <c r="C288" s="286" t="s">
        <v>449</v>
      </c>
      <c r="D288" s="286" t="s">
        <v>509</v>
      </c>
      <c r="E288" s="287" t="s">
        <v>1206</v>
      </c>
      <c r="F288" s="288" t="s">
        <v>1207</v>
      </c>
      <c r="G288" s="289" t="s">
        <v>256</v>
      </c>
      <c r="H288" s="290">
        <v>3</v>
      </c>
      <c r="I288" s="291"/>
      <c r="J288" s="292">
        <f>ROUND(I288*H288,2)</f>
        <v>0</v>
      </c>
      <c r="K288" s="288" t="s">
        <v>1</v>
      </c>
      <c r="L288" s="293"/>
      <c r="M288" s="294" t="s">
        <v>1</v>
      </c>
      <c r="N288" s="295" t="s">
        <v>50</v>
      </c>
      <c r="O288" s="93"/>
      <c r="P288" s="238">
        <f>O288*H288</f>
        <v>0</v>
      </c>
      <c r="Q288" s="238">
        <v>0.050000000000000003</v>
      </c>
      <c r="R288" s="238">
        <f>Q288*H288</f>
        <v>0.15000000000000002</v>
      </c>
      <c r="S288" s="238">
        <v>0</v>
      </c>
      <c r="T288" s="239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40" t="s">
        <v>266</v>
      </c>
      <c r="AT288" s="240" t="s">
        <v>509</v>
      </c>
      <c r="AU288" s="240" t="s">
        <v>92</v>
      </c>
      <c r="AY288" s="18" t="s">
        <v>193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92</v>
      </c>
      <c r="BK288" s="241">
        <f>ROUND(I288*H288,2)</f>
        <v>0</v>
      </c>
      <c r="BL288" s="18" t="s">
        <v>199</v>
      </c>
      <c r="BM288" s="240" t="s">
        <v>1208</v>
      </c>
    </row>
    <row r="289" s="2" customFormat="1" ht="24.15" customHeight="1">
      <c r="A289" s="40"/>
      <c r="B289" s="41"/>
      <c r="C289" s="286" t="s">
        <v>453</v>
      </c>
      <c r="D289" s="286" t="s">
        <v>509</v>
      </c>
      <c r="E289" s="287" t="s">
        <v>1209</v>
      </c>
      <c r="F289" s="288" t="s">
        <v>1210</v>
      </c>
      <c r="G289" s="289" t="s">
        <v>256</v>
      </c>
      <c r="H289" s="290">
        <v>1</v>
      </c>
      <c r="I289" s="291"/>
      <c r="J289" s="292">
        <f>ROUND(I289*H289,2)</f>
        <v>0</v>
      </c>
      <c r="K289" s="288" t="s">
        <v>1</v>
      </c>
      <c r="L289" s="293"/>
      <c r="M289" s="294" t="s">
        <v>1</v>
      </c>
      <c r="N289" s="295" t="s">
        <v>50</v>
      </c>
      <c r="O289" s="93"/>
      <c r="P289" s="238">
        <f>O289*H289</f>
        <v>0</v>
      </c>
      <c r="Q289" s="238">
        <v>0.029999999999999999</v>
      </c>
      <c r="R289" s="238">
        <f>Q289*H289</f>
        <v>0.029999999999999999</v>
      </c>
      <c r="S289" s="238">
        <v>0</v>
      </c>
      <c r="T289" s="239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40" t="s">
        <v>266</v>
      </c>
      <c r="AT289" s="240" t="s">
        <v>509</v>
      </c>
      <c r="AU289" s="240" t="s">
        <v>92</v>
      </c>
      <c r="AY289" s="18" t="s">
        <v>193</v>
      </c>
      <c r="BE289" s="241">
        <f>IF(N289="základní",J289,0)</f>
        <v>0</v>
      </c>
      <c r="BF289" s="241">
        <f>IF(N289="snížená",J289,0)</f>
        <v>0</v>
      </c>
      <c r="BG289" s="241">
        <f>IF(N289="zákl. přenesená",J289,0)</f>
        <v>0</v>
      </c>
      <c r="BH289" s="241">
        <f>IF(N289="sníž. přenesená",J289,0)</f>
        <v>0</v>
      </c>
      <c r="BI289" s="241">
        <f>IF(N289="nulová",J289,0)</f>
        <v>0</v>
      </c>
      <c r="BJ289" s="18" t="s">
        <v>92</v>
      </c>
      <c r="BK289" s="241">
        <f>ROUND(I289*H289,2)</f>
        <v>0</v>
      </c>
      <c r="BL289" s="18" t="s">
        <v>199</v>
      </c>
      <c r="BM289" s="240" t="s">
        <v>1211</v>
      </c>
    </row>
    <row r="290" s="2" customFormat="1" ht="24.15" customHeight="1">
      <c r="A290" s="40"/>
      <c r="B290" s="41"/>
      <c r="C290" s="286" t="s">
        <v>459</v>
      </c>
      <c r="D290" s="286" t="s">
        <v>509</v>
      </c>
      <c r="E290" s="287" t="s">
        <v>1212</v>
      </c>
      <c r="F290" s="288" t="s">
        <v>1213</v>
      </c>
      <c r="G290" s="289" t="s">
        <v>256</v>
      </c>
      <c r="H290" s="290">
        <v>3</v>
      </c>
      <c r="I290" s="291"/>
      <c r="J290" s="292">
        <f>ROUND(I290*H290,2)</f>
        <v>0</v>
      </c>
      <c r="K290" s="288" t="s">
        <v>1</v>
      </c>
      <c r="L290" s="293"/>
      <c r="M290" s="294" t="s">
        <v>1</v>
      </c>
      <c r="N290" s="295" t="s">
        <v>50</v>
      </c>
      <c r="O290" s="93"/>
      <c r="P290" s="238">
        <f>O290*H290</f>
        <v>0</v>
      </c>
      <c r="Q290" s="238">
        <v>0.02</v>
      </c>
      <c r="R290" s="238">
        <f>Q290*H290</f>
        <v>0.059999999999999998</v>
      </c>
      <c r="S290" s="238">
        <v>0</v>
      </c>
      <c r="T290" s="239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40" t="s">
        <v>266</v>
      </c>
      <c r="AT290" s="240" t="s">
        <v>509</v>
      </c>
      <c r="AU290" s="240" t="s">
        <v>92</v>
      </c>
      <c r="AY290" s="18" t="s">
        <v>193</v>
      </c>
      <c r="BE290" s="241">
        <f>IF(N290="základní",J290,0)</f>
        <v>0</v>
      </c>
      <c r="BF290" s="241">
        <f>IF(N290="snížená",J290,0)</f>
        <v>0</v>
      </c>
      <c r="BG290" s="241">
        <f>IF(N290="zákl. přenesená",J290,0)</f>
        <v>0</v>
      </c>
      <c r="BH290" s="241">
        <f>IF(N290="sníž. přenesená",J290,0)</f>
        <v>0</v>
      </c>
      <c r="BI290" s="241">
        <f>IF(N290="nulová",J290,0)</f>
        <v>0</v>
      </c>
      <c r="BJ290" s="18" t="s">
        <v>92</v>
      </c>
      <c r="BK290" s="241">
        <f>ROUND(I290*H290,2)</f>
        <v>0</v>
      </c>
      <c r="BL290" s="18" t="s">
        <v>199</v>
      </c>
      <c r="BM290" s="240" t="s">
        <v>1214</v>
      </c>
    </row>
    <row r="291" s="2" customFormat="1" ht="24.15" customHeight="1">
      <c r="A291" s="40"/>
      <c r="B291" s="41"/>
      <c r="C291" s="286" t="s">
        <v>463</v>
      </c>
      <c r="D291" s="286" t="s">
        <v>509</v>
      </c>
      <c r="E291" s="287" t="s">
        <v>1215</v>
      </c>
      <c r="F291" s="288" t="s">
        <v>1216</v>
      </c>
      <c r="G291" s="289" t="s">
        <v>256</v>
      </c>
      <c r="H291" s="290">
        <v>2</v>
      </c>
      <c r="I291" s="291"/>
      <c r="J291" s="292">
        <f>ROUND(I291*H291,2)</f>
        <v>0</v>
      </c>
      <c r="K291" s="288" t="s">
        <v>1</v>
      </c>
      <c r="L291" s="293"/>
      <c r="M291" s="294" t="s">
        <v>1</v>
      </c>
      <c r="N291" s="295" t="s">
        <v>50</v>
      </c>
      <c r="O291" s="93"/>
      <c r="P291" s="238">
        <f>O291*H291</f>
        <v>0</v>
      </c>
      <c r="Q291" s="238">
        <v>0.014999999999999999</v>
      </c>
      <c r="R291" s="238">
        <f>Q291*H291</f>
        <v>0.029999999999999999</v>
      </c>
      <c r="S291" s="238">
        <v>0</v>
      </c>
      <c r="T291" s="239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40" t="s">
        <v>266</v>
      </c>
      <c r="AT291" s="240" t="s">
        <v>509</v>
      </c>
      <c r="AU291" s="240" t="s">
        <v>92</v>
      </c>
      <c r="AY291" s="18" t="s">
        <v>193</v>
      </c>
      <c r="BE291" s="241">
        <f>IF(N291="základní",J291,0)</f>
        <v>0</v>
      </c>
      <c r="BF291" s="241">
        <f>IF(N291="snížená",J291,0)</f>
        <v>0</v>
      </c>
      <c r="BG291" s="241">
        <f>IF(N291="zákl. přenesená",J291,0)</f>
        <v>0</v>
      </c>
      <c r="BH291" s="241">
        <f>IF(N291="sníž. přenesená",J291,0)</f>
        <v>0</v>
      </c>
      <c r="BI291" s="241">
        <f>IF(N291="nulová",J291,0)</f>
        <v>0</v>
      </c>
      <c r="BJ291" s="18" t="s">
        <v>92</v>
      </c>
      <c r="BK291" s="241">
        <f>ROUND(I291*H291,2)</f>
        <v>0</v>
      </c>
      <c r="BL291" s="18" t="s">
        <v>199</v>
      </c>
      <c r="BM291" s="240" t="s">
        <v>1217</v>
      </c>
    </row>
    <row r="292" s="2" customFormat="1" ht="24.15" customHeight="1">
      <c r="A292" s="40"/>
      <c r="B292" s="41"/>
      <c r="C292" s="286" t="s">
        <v>467</v>
      </c>
      <c r="D292" s="286" t="s">
        <v>509</v>
      </c>
      <c r="E292" s="287" t="s">
        <v>1218</v>
      </c>
      <c r="F292" s="288" t="s">
        <v>1219</v>
      </c>
      <c r="G292" s="289" t="s">
        <v>256</v>
      </c>
      <c r="H292" s="290">
        <v>2</v>
      </c>
      <c r="I292" s="291"/>
      <c r="J292" s="292">
        <f>ROUND(I292*H292,2)</f>
        <v>0</v>
      </c>
      <c r="K292" s="288" t="s">
        <v>1</v>
      </c>
      <c r="L292" s="293"/>
      <c r="M292" s="294" t="s">
        <v>1</v>
      </c>
      <c r="N292" s="295" t="s">
        <v>50</v>
      </c>
      <c r="O292" s="93"/>
      <c r="P292" s="238">
        <f>O292*H292</f>
        <v>0</v>
      </c>
      <c r="Q292" s="238">
        <v>0.01</v>
      </c>
      <c r="R292" s="238">
        <f>Q292*H292</f>
        <v>0.02</v>
      </c>
      <c r="S292" s="238">
        <v>0</v>
      </c>
      <c r="T292" s="239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40" t="s">
        <v>266</v>
      </c>
      <c r="AT292" s="240" t="s">
        <v>509</v>
      </c>
      <c r="AU292" s="240" t="s">
        <v>92</v>
      </c>
      <c r="AY292" s="18" t="s">
        <v>193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92</v>
      </c>
      <c r="BK292" s="241">
        <f>ROUND(I292*H292,2)</f>
        <v>0</v>
      </c>
      <c r="BL292" s="18" t="s">
        <v>199</v>
      </c>
      <c r="BM292" s="240" t="s">
        <v>1220</v>
      </c>
    </row>
    <row r="293" s="2" customFormat="1" ht="24.15" customHeight="1">
      <c r="A293" s="40"/>
      <c r="B293" s="41"/>
      <c r="C293" s="286" t="s">
        <v>471</v>
      </c>
      <c r="D293" s="286" t="s">
        <v>509</v>
      </c>
      <c r="E293" s="287" t="s">
        <v>1221</v>
      </c>
      <c r="F293" s="288" t="s">
        <v>1222</v>
      </c>
      <c r="G293" s="289" t="s">
        <v>256</v>
      </c>
      <c r="H293" s="290">
        <v>1</v>
      </c>
      <c r="I293" s="291"/>
      <c r="J293" s="292">
        <f>ROUND(I293*H293,2)</f>
        <v>0</v>
      </c>
      <c r="K293" s="288" t="s">
        <v>1</v>
      </c>
      <c r="L293" s="293"/>
      <c r="M293" s="294" t="s">
        <v>1</v>
      </c>
      <c r="N293" s="295" t="s">
        <v>50</v>
      </c>
      <c r="O293" s="93"/>
      <c r="P293" s="238">
        <f>O293*H293</f>
        <v>0</v>
      </c>
      <c r="Q293" s="238">
        <v>0.059999999999999998</v>
      </c>
      <c r="R293" s="238">
        <f>Q293*H293</f>
        <v>0.059999999999999998</v>
      </c>
      <c r="S293" s="238">
        <v>0</v>
      </c>
      <c r="T293" s="239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40" t="s">
        <v>266</v>
      </c>
      <c r="AT293" s="240" t="s">
        <v>509</v>
      </c>
      <c r="AU293" s="240" t="s">
        <v>92</v>
      </c>
      <c r="AY293" s="18" t="s">
        <v>193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8" t="s">
        <v>92</v>
      </c>
      <c r="BK293" s="241">
        <f>ROUND(I293*H293,2)</f>
        <v>0</v>
      </c>
      <c r="BL293" s="18" t="s">
        <v>199</v>
      </c>
      <c r="BM293" s="240" t="s">
        <v>1223</v>
      </c>
    </row>
    <row r="294" s="2" customFormat="1" ht="24.15" customHeight="1">
      <c r="A294" s="40"/>
      <c r="B294" s="41"/>
      <c r="C294" s="229" t="s">
        <v>475</v>
      </c>
      <c r="D294" s="229" t="s">
        <v>196</v>
      </c>
      <c r="E294" s="230" t="s">
        <v>1224</v>
      </c>
      <c r="F294" s="231" t="s">
        <v>1225</v>
      </c>
      <c r="G294" s="232" t="s">
        <v>221</v>
      </c>
      <c r="H294" s="233">
        <v>2</v>
      </c>
      <c r="I294" s="234"/>
      <c r="J294" s="235">
        <f>ROUND(I294*H294,2)</f>
        <v>0</v>
      </c>
      <c r="K294" s="231" t="s">
        <v>222</v>
      </c>
      <c r="L294" s="46"/>
      <c r="M294" s="236" t="s">
        <v>1</v>
      </c>
      <c r="N294" s="237" t="s">
        <v>50</v>
      </c>
      <c r="O294" s="93"/>
      <c r="P294" s="238">
        <f>O294*H294</f>
        <v>0</v>
      </c>
      <c r="Q294" s="238">
        <v>0.00073872</v>
      </c>
      <c r="R294" s="238">
        <f>Q294*H294</f>
        <v>0.00147744</v>
      </c>
      <c r="S294" s="238">
        <v>0</v>
      </c>
      <c r="T294" s="239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40" t="s">
        <v>199</v>
      </c>
      <c r="AT294" s="240" t="s">
        <v>196</v>
      </c>
      <c r="AU294" s="240" t="s">
        <v>92</v>
      </c>
      <c r="AY294" s="18" t="s">
        <v>193</v>
      </c>
      <c r="BE294" s="241">
        <f>IF(N294="základní",J294,0)</f>
        <v>0</v>
      </c>
      <c r="BF294" s="241">
        <f>IF(N294="snížená",J294,0)</f>
        <v>0</v>
      </c>
      <c r="BG294" s="241">
        <f>IF(N294="zákl. přenesená",J294,0)</f>
        <v>0</v>
      </c>
      <c r="BH294" s="241">
        <f>IF(N294="sníž. přenesená",J294,0)</f>
        <v>0</v>
      </c>
      <c r="BI294" s="241">
        <f>IF(N294="nulová",J294,0)</f>
        <v>0</v>
      </c>
      <c r="BJ294" s="18" t="s">
        <v>92</v>
      </c>
      <c r="BK294" s="241">
        <f>ROUND(I294*H294,2)</f>
        <v>0</v>
      </c>
      <c r="BL294" s="18" t="s">
        <v>199</v>
      </c>
      <c r="BM294" s="240" t="s">
        <v>1226</v>
      </c>
    </row>
    <row r="295" s="2" customFormat="1" ht="24.15" customHeight="1">
      <c r="A295" s="40"/>
      <c r="B295" s="41"/>
      <c r="C295" s="229" t="s">
        <v>479</v>
      </c>
      <c r="D295" s="229" t="s">
        <v>196</v>
      </c>
      <c r="E295" s="230" t="s">
        <v>1227</v>
      </c>
      <c r="F295" s="231" t="s">
        <v>1228</v>
      </c>
      <c r="G295" s="232" t="s">
        <v>221</v>
      </c>
      <c r="H295" s="233">
        <v>3</v>
      </c>
      <c r="I295" s="234"/>
      <c r="J295" s="235">
        <f>ROUND(I295*H295,2)</f>
        <v>0</v>
      </c>
      <c r="K295" s="231" t="s">
        <v>222</v>
      </c>
      <c r="L295" s="46"/>
      <c r="M295" s="236" t="s">
        <v>1</v>
      </c>
      <c r="N295" s="237" t="s">
        <v>50</v>
      </c>
      <c r="O295" s="93"/>
      <c r="P295" s="238">
        <f>O295*H295</f>
        <v>0</v>
      </c>
      <c r="Q295" s="238">
        <v>0.00161652</v>
      </c>
      <c r="R295" s="238">
        <f>Q295*H295</f>
        <v>0.0048495600000000002</v>
      </c>
      <c r="S295" s="238">
        <v>0</v>
      </c>
      <c r="T295" s="239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40" t="s">
        <v>199</v>
      </c>
      <c r="AT295" s="240" t="s">
        <v>196</v>
      </c>
      <c r="AU295" s="240" t="s">
        <v>92</v>
      </c>
      <c r="AY295" s="18" t="s">
        <v>193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8" t="s">
        <v>92</v>
      </c>
      <c r="BK295" s="241">
        <f>ROUND(I295*H295,2)</f>
        <v>0</v>
      </c>
      <c r="BL295" s="18" t="s">
        <v>199</v>
      </c>
      <c r="BM295" s="240" t="s">
        <v>1229</v>
      </c>
    </row>
    <row r="296" s="2" customFormat="1" ht="24.15" customHeight="1">
      <c r="A296" s="40"/>
      <c r="B296" s="41"/>
      <c r="C296" s="229" t="s">
        <v>484</v>
      </c>
      <c r="D296" s="229" t="s">
        <v>196</v>
      </c>
      <c r="E296" s="230" t="s">
        <v>1230</v>
      </c>
      <c r="F296" s="231" t="s">
        <v>1231</v>
      </c>
      <c r="G296" s="232" t="s">
        <v>221</v>
      </c>
      <c r="H296" s="233">
        <v>1</v>
      </c>
      <c r="I296" s="234"/>
      <c r="J296" s="235">
        <f>ROUND(I296*H296,2)</f>
        <v>0</v>
      </c>
      <c r="K296" s="231" t="s">
        <v>222</v>
      </c>
      <c r="L296" s="46"/>
      <c r="M296" s="236" t="s">
        <v>1</v>
      </c>
      <c r="N296" s="237" t="s">
        <v>50</v>
      </c>
      <c r="O296" s="93"/>
      <c r="P296" s="238">
        <f>O296*H296</f>
        <v>0</v>
      </c>
      <c r="Q296" s="238">
        <v>0.00071871999999999995</v>
      </c>
      <c r="R296" s="238">
        <f>Q296*H296</f>
        <v>0.00071871999999999995</v>
      </c>
      <c r="S296" s="238">
        <v>0</v>
      </c>
      <c r="T296" s="239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40" t="s">
        <v>199</v>
      </c>
      <c r="AT296" s="240" t="s">
        <v>196</v>
      </c>
      <c r="AU296" s="240" t="s">
        <v>92</v>
      </c>
      <c r="AY296" s="18" t="s">
        <v>193</v>
      </c>
      <c r="BE296" s="241">
        <f>IF(N296="základní",J296,0)</f>
        <v>0</v>
      </c>
      <c r="BF296" s="241">
        <f>IF(N296="snížená",J296,0)</f>
        <v>0</v>
      </c>
      <c r="BG296" s="241">
        <f>IF(N296="zákl. přenesená",J296,0)</f>
        <v>0</v>
      </c>
      <c r="BH296" s="241">
        <f>IF(N296="sníž. přenesená",J296,0)</f>
        <v>0</v>
      </c>
      <c r="BI296" s="241">
        <f>IF(N296="nulová",J296,0)</f>
        <v>0</v>
      </c>
      <c r="BJ296" s="18" t="s">
        <v>92</v>
      </c>
      <c r="BK296" s="241">
        <f>ROUND(I296*H296,2)</f>
        <v>0</v>
      </c>
      <c r="BL296" s="18" t="s">
        <v>199</v>
      </c>
      <c r="BM296" s="240" t="s">
        <v>1232</v>
      </c>
    </row>
    <row r="297" s="2" customFormat="1" ht="24.15" customHeight="1">
      <c r="A297" s="40"/>
      <c r="B297" s="41"/>
      <c r="C297" s="229" t="s">
        <v>488</v>
      </c>
      <c r="D297" s="229" t="s">
        <v>196</v>
      </c>
      <c r="E297" s="230" t="s">
        <v>1233</v>
      </c>
      <c r="F297" s="231" t="s">
        <v>1234</v>
      </c>
      <c r="G297" s="232" t="s">
        <v>221</v>
      </c>
      <c r="H297" s="233">
        <v>1</v>
      </c>
      <c r="I297" s="234"/>
      <c r="J297" s="235">
        <f>ROUND(I297*H297,2)</f>
        <v>0</v>
      </c>
      <c r="K297" s="231" t="s">
        <v>222</v>
      </c>
      <c r="L297" s="46"/>
      <c r="M297" s="236" t="s">
        <v>1</v>
      </c>
      <c r="N297" s="237" t="s">
        <v>50</v>
      </c>
      <c r="O297" s="93"/>
      <c r="P297" s="238">
        <f>O297*H297</f>
        <v>0</v>
      </c>
      <c r="Q297" s="238">
        <v>0.0028146400000000002</v>
      </c>
      <c r="R297" s="238">
        <f>Q297*H297</f>
        <v>0.0028146400000000002</v>
      </c>
      <c r="S297" s="238">
        <v>0</v>
      </c>
      <c r="T297" s="239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40" t="s">
        <v>199</v>
      </c>
      <c r="AT297" s="240" t="s">
        <v>196</v>
      </c>
      <c r="AU297" s="240" t="s">
        <v>92</v>
      </c>
      <c r="AY297" s="18" t="s">
        <v>193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8" t="s">
        <v>92</v>
      </c>
      <c r="BK297" s="241">
        <f>ROUND(I297*H297,2)</f>
        <v>0</v>
      </c>
      <c r="BL297" s="18" t="s">
        <v>199</v>
      </c>
      <c r="BM297" s="240" t="s">
        <v>1235</v>
      </c>
    </row>
    <row r="298" s="2" customFormat="1" ht="24.15" customHeight="1">
      <c r="A298" s="40"/>
      <c r="B298" s="41"/>
      <c r="C298" s="229" t="s">
        <v>490</v>
      </c>
      <c r="D298" s="229" t="s">
        <v>196</v>
      </c>
      <c r="E298" s="230" t="s">
        <v>1236</v>
      </c>
      <c r="F298" s="231" t="s">
        <v>1237</v>
      </c>
      <c r="G298" s="232" t="s">
        <v>221</v>
      </c>
      <c r="H298" s="233">
        <v>3</v>
      </c>
      <c r="I298" s="234"/>
      <c r="J298" s="235">
        <f>ROUND(I298*H298,2)</f>
        <v>0</v>
      </c>
      <c r="K298" s="231" t="s">
        <v>222</v>
      </c>
      <c r="L298" s="46"/>
      <c r="M298" s="236" t="s">
        <v>1</v>
      </c>
      <c r="N298" s="237" t="s">
        <v>50</v>
      </c>
      <c r="O298" s="93"/>
      <c r="P298" s="238">
        <f>O298*H298</f>
        <v>0</v>
      </c>
      <c r="Q298" s="238">
        <v>0.0028646399999999999</v>
      </c>
      <c r="R298" s="238">
        <f>Q298*H298</f>
        <v>0.0085939199999999997</v>
      </c>
      <c r="S298" s="238">
        <v>0</v>
      </c>
      <c r="T298" s="239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40" t="s">
        <v>199</v>
      </c>
      <c r="AT298" s="240" t="s">
        <v>196</v>
      </c>
      <c r="AU298" s="240" t="s">
        <v>92</v>
      </c>
      <c r="AY298" s="18" t="s">
        <v>193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92</v>
      </c>
      <c r="BK298" s="241">
        <f>ROUND(I298*H298,2)</f>
        <v>0</v>
      </c>
      <c r="BL298" s="18" t="s">
        <v>199</v>
      </c>
      <c r="BM298" s="240" t="s">
        <v>1238</v>
      </c>
    </row>
    <row r="299" s="2" customFormat="1" ht="24.15" customHeight="1">
      <c r="A299" s="40"/>
      <c r="B299" s="41"/>
      <c r="C299" s="229" t="s">
        <v>492</v>
      </c>
      <c r="D299" s="229" t="s">
        <v>196</v>
      </c>
      <c r="E299" s="230" t="s">
        <v>1239</v>
      </c>
      <c r="F299" s="231" t="s">
        <v>1240</v>
      </c>
      <c r="G299" s="232" t="s">
        <v>221</v>
      </c>
      <c r="H299" s="233">
        <v>1</v>
      </c>
      <c r="I299" s="234"/>
      <c r="J299" s="235">
        <f>ROUND(I299*H299,2)</f>
        <v>0</v>
      </c>
      <c r="K299" s="231" t="s">
        <v>222</v>
      </c>
      <c r="L299" s="46"/>
      <c r="M299" s="236" t="s">
        <v>1</v>
      </c>
      <c r="N299" s="237" t="s">
        <v>50</v>
      </c>
      <c r="O299" s="93"/>
      <c r="P299" s="238">
        <f>O299*H299</f>
        <v>0</v>
      </c>
      <c r="Q299" s="238">
        <v>0.00507596</v>
      </c>
      <c r="R299" s="238">
        <f>Q299*H299</f>
        <v>0.00507596</v>
      </c>
      <c r="S299" s="238">
        <v>0</v>
      </c>
      <c r="T299" s="239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40" t="s">
        <v>199</v>
      </c>
      <c r="AT299" s="240" t="s">
        <v>196</v>
      </c>
      <c r="AU299" s="240" t="s">
        <v>92</v>
      </c>
      <c r="AY299" s="18" t="s">
        <v>193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8" t="s">
        <v>92</v>
      </c>
      <c r="BK299" s="241">
        <f>ROUND(I299*H299,2)</f>
        <v>0</v>
      </c>
      <c r="BL299" s="18" t="s">
        <v>199</v>
      </c>
      <c r="BM299" s="240" t="s">
        <v>1241</v>
      </c>
    </row>
    <row r="300" s="2" customFormat="1" ht="24.15" customHeight="1">
      <c r="A300" s="40"/>
      <c r="B300" s="41"/>
      <c r="C300" s="229" t="s">
        <v>496</v>
      </c>
      <c r="D300" s="229" t="s">
        <v>196</v>
      </c>
      <c r="E300" s="230" t="s">
        <v>1242</v>
      </c>
      <c r="F300" s="231" t="s">
        <v>1243</v>
      </c>
      <c r="G300" s="232" t="s">
        <v>221</v>
      </c>
      <c r="H300" s="233">
        <v>2</v>
      </c>
      <c r="I300" s="234"/>
      <c r="J300" s="235">
        <f>ROUND(I300*H300,2)</f>
        <v>0</v>
      </c>
      <c r="K300" s="231" t="s">
        <v>222</v>
      </c>
      <c r="L300" s="46"/>
      <c r="M300" s="236" t="s">
        <v>1</v>
      </c>
      <c r="N300" s="237" t="s">
        <v>50</v>
      </c>
      <c r="O300" s="93"/>
      <c r="P300" s="238">
        <f>O300*H300</f>
        <v>0</v>
      </c>
      <c r="Q300" s="238">
        <v>0.0054459599999999997</v>
      </c>
      <c r="R300" s="238">
        <f>Q300*H300</f>
        <v>0.010891919999999999</v>
      </c>
      <c r="S300" s="238">
        <v>0</v>
      </c>
      <c r="T300" s="239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40" t="s">
        <v>199</v>
      </c>
      <c r="AT300" s="240" t="s">
        <v>196</v>
      </c>
      <c r="AU300" s="240" t="s">
        <v>92</v>
      </c>
      <c r="AY300" s="18" t="s">
        <v>193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92</v>
      </c>
      <c r="BK300" s="241">
        <f>ROUND(I300*H300,2)</f>
        <v>0</v>
      </c>
      <c r="BL300" s="18" t="s">
        <v>199</v>
      </c>
      <c r="BM300" s="240" t="s">
        <v>1244</v>
      </c>
    </row>
    <row r="301" s="2" customFormat="1" ht="24.15" customHeight="1">
      <c r="A301" s="40"/>
      <c r="B301" s="41"/>
      <c r="C301" s="229" t="s">
        <v>502</v>
      </c>
      <c r="D301" s="229" t="s">
        <v>196</v>
      </c>
      <c r="E301" s="230" t="s">
        <v>1245</v>
      </c>
      <c r="F301" s="231" t="s">
        <v>1246</v>
      </c>
      <c r="G301" s="232" t="s">
        <v>221</v>
      </c>
      <c r="H301" s="233">
        <v>1</v>
      </c>
      <c r="I301" s="234"/>
      <c r="J301" s="235">
        <f>ROUND(I301*H301,2)</f>
        <v>0</v>
      </c>
      <c r="K301" s="231" t="s">
        <v>222</v>
      </c>
      <c r="L301" s="46"/>
      <c r="M301" s="236" t="s">
        <v>1</v>
      </c>
      <c r="N301" s="237" t="s">
        <v>50</v>
      </c>
      <c r="O301" s="93"/>
      <c r="P301" s="238">
        <f>O301*H301</f>
        <v>0</v>
      </c>
      <c r="Q301" s="238">
        <v>0.012988639999999999</v>
      </c>
      <c r="R301" s="238">
        <f>Q301*H301</f>
        <v>0.012988639999999999</v>
      </c>
      <c r="S301" s="238">
        <v>0</v>
      </c>
      <c r="T301" s="239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40" t="s">
        <v>199</v>
      </c>
      <c r="AT301" s="240" t="s">
        <v>196</v>
      </c>
      <c r="AU301" s="240" t="s">
        <v>92</v>
      </c>
      <c r="AY301" s="18" t="s">
        <v>193</v>
      </c>
      <c r="BE301" s="241">
        <f>IF(N301="základní",J301,0)</f>
        <v>0</v>
      </c>
      <c r="BF301" s="241">
        <f>IF(N301="snížená",J301,0)</f>
        <v>0</v>
      </c>
      <c r="BG301" s="241">
        <f>IF(N301="zákl. přenesená",J301,0)</f>
        <v>0</v>
      </c>
      <c r="BH301" s="241">
        <f>IF(N301="sníž. přenesená",J301,0)</f>
        <v>0</v>
      </c>
      <c r="BI301" s="241">
        <f>IF(N301="nulová",J301,0)</f>
        <v>0</v>
      </c>
      <c r="BJ301" s="18" t="s">
        <v>92</v>
      </c>
      <c r="BK301" s="241">
        <f>ROUND(I301*H301,2)</f>
        <v>0</v>
      </c>
      <c r="BL301" s="18" t="s">
        <v>199</v>
      </c>
      <c r="BM301" s="240" t="s">
        <v>1247</v>
      </c>
    </row>
    <row r="302" s="2" customFormat="1" ht="24.15" customHeight="1">
      <c r="A302" s="40"/>
      <c r="B302" s="41"/>
      <c r="C302" s="229" t="s">
        <v>508</v>
      </c>
      <c r="D302" s="229" t="s">
        <v>196</v>
      </c>
      <c r="E302" s="230" t="s">
        <v>1248</v>
      </c>
      <c r="F302" s="231" t="s">
        <v>1249</v>
      </c>
      <c r="G302" s="232" t="s">
        <v>221</v>
      </c>
      <c r="H302" s="233">
        <v>14</v>
      </c>
      <c r="I302" s="234"/>
      <c r="J302" s="235">
        <f>ROUND(I302*H302,2)</f>
        <v>0</v>
      </c>
      <c r="K302" s="231" t="s">
        <v>222</v>
      </c>
      <c r="L302" s="46"/>
      <c r="M302" s="236" t="s">
        <v>1</v>
      </c>
      <c r="N302" s="237" t="s">
        <v>50</v>
      </c>
      <c r="O302" s="93"/>
      <c r="P302" s="238">
        <f>O302*H302</f>
        <v>0</v>
      </c>
      <c r="Q302" s="238">
        <v>0</v>
      </c>
      <c r="R302" s="238">
        <f>Q302*H302</f>
        <v>0</v>
      </c>
      <c r="S302" s="238">
        <v>0</v>
      </c>
      <c r="T302" s="239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40" t="s">
        <v>199</v>
      </c>
      <c r="AT302" s="240" t="s">
        <v>196</v>
      </c>
      <c r="AU302" s="240" t="s">
        <v>92</v>
      </c>
      <c r="AY302" s="18" t="s">
        <v>193</v>
      </c>
      <c r="BE302" s="241">
        <f>IF(N302="základní",J302,0)</f>
        <v>0</v>
      </c>
      <c r="BF302" s="241">
        <f>IF(N302="snížená",J302,0)</f>
        <v>0</v>
      </c>
      <c r="BG302" s="241">
        <f>IF(N302="zákl. přenesená",J302,0)</f>
        <v>0</v>
      </c>
      <c r="BH302" s="241">
        <f>IF(N302="sníž. přenesená",J302,0)</f>
        <v>0</v>
      </c>
      <c r="BI302" s="241">
        <f>IF(N302="nulová",J302,0)</f>
        <v>0</v>
      </c>
      <c r="BJ302" s="18" t="s">
        <v>92</v>
      </c>
      <c r="BK302" s="241">
        <f>ROUND(I302*H302,2)</f>
        <v>0</v>
      </c>
      <c r="BL302" s="18" t="s">
        <v>199</v>
      </c>
      <c r="BM302" s="240" t="s">
        <v>1250</v>
      </c>
    </row>
    <row r="303" s="2" customFormat="1" ht="16.5" customHeight="1">
      <c r="A303" s="40"/>
      <c r="B303" s="41"/>
      <c r="C303" s="229" t="s">
        <v>513</v>
      </c>
      <c r="D303" s="229" t="s">
        <v>196</v>
      </c>
      <c r="E303" s="230" t="s">
        <v>1251</v>
      </c>
      <c r="F303" s="231" t="s">
        <v>1252</v>
      </c>
      <c r="G303" s="232" t="s">
        <v>221</v>
      </c>
      <c r="H303" s="233">
        <v>2</v>
      </c>
      <c r="I303" s="234"/>
      <c r="J303" s="235">
        <f>ROUND(I303*H303,2)</f>
        <v>0</v>
      </c>
      <c r="K303" s="231" t="s">
        <v>222</v>
      </c>
      <c r="L303" s="46"/>
      <c r="M303" s="236" t="s">
        <v>1</v>
      </c>
      <c r="N303" s="237" t="s">
        <v>50</v>
      </c>
      <c r="O303" s="93"/>
      <c r="P303" s="238">
        <f>O303*H303</f>
        <v>0</v>
      </c>
      <c r="Q303" s="238">
        <v>0</v>
      </c>
      <c r="R303" s="238">
        <f>Q303*H303</f>
        <v>0</v>
      </c>
      <c r="S303" s="238">
        <v>0</v>
      </c>
      <c r="T303" s="239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40" t="s">
        <v>580</v>
      </c>
      <c r="AT303" s="240" t="s">
        <v>196</v>
      </c>
      <c r="AU303" s="240" t="s">
        <v>92</v>
      </c>
      <c r="AY303" s="18" t="s">
        <v>193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8" t="s">
        <v>92</v>
      </c>
      <c r="BK303" s="241">
        <f>ROUND(I303*H303,2)</f>
        <v>0</v>
      </c>
      <c r="BL303" s="18" t="s">
        <v>580</v>
      </c>
      <c r="BM303" s="240" t="s">
        <v>1253</v>
      </c>
    </row>
    <row r="304" s="2" customFormat="1" ht="16.5" customHeight="1">
      <c r="A304" s="40"/>
      <c r="B304" s="41"/>
      <c r="C304" s="229" t="s">
        <v>519</v>
      </c>
      <c r="D304" s="229" t="s">
        <v>196</v>
      </c>
      <c r="E304" s="230" t="s">
        <v>1254</v>
      </c>
      <c r="F304" s="231" t="s">
        <v>1255</v>
      </c>
      <c r="G304" s="232" t="s">
        <v>221</v>
      </c>
      <c r="H304" s="233">
        <v>2</v>
      </c>
      <c r="I304" s="234"/>
      <c r="J304" s="235">
        <f>ROUND(I304*H304,2)</f>
        <v>0</v>
      </c>
      <c r="K304" s="231" t="s">
        <v>222</v>
      </c>
      <c r="L304" s="46"/>
      <c r="M304" s="236" t="s">
        <v>1</v>
      </c>
      <c r="N304" s="237" t="s">
        <v>50</v>
      </c>
      <c r="O304" s="93"/>
      <c r="P304" s="238">
        <f>O304*H304</f>
        <v>0</v>
      </c>
      <c r="Q304" s="238">
        <v>0</v>
      </c>
      <c r="R304" s="238">
        <f>Q304*H304</f>
        <v>0</v>
      </c>
      <c r="S304" s="238">
        <v>0</v>
      </c>
      <c r="T304" s="239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40" t="s">
        <v>580</v>
      </c>
      <c r="AT304" s="240" t="s">
        <v>196</v>
      </c>
      <c r="AU304" s="240" t="s">
        <v>92</v>
      </c>
      <c r="AY304" s="18" t="s">
        <v>193</v>
      </c>
      <c r="BE304" s="241">
        <f>IF(N304="základní",J304,0)</f>
        <v>0</v>
      </c>
      <c r="BF304" s="241">
        <f>IF(N304="snížená",J304,0)</f>
        <v>0</v>
      </c>
      <c r="BG304" s="241">
        <f>IF(N304="zákl. přenesená",J304,0)</f>
        <v>0</v>
      </c>
      <c r="BH304" s="241">
        <f>IF(N304="sníž. přenesená",J304,0)</f>
        <v>0</v>
      </c>
      <c r="BI304" s="241">
        <f>IF(N304="nulová",J304,0)</f>
        <v>0</v>
      </c>
      <c r="BJ304" s="18" t="s">
        <v>92</v>
      </c>
      <c r="BK304" s="241">
        <f>ROUND(I304*H304,2)</f>
        <v>0</v>
      </c>
      <c r="BL304" s="18" t="s">
        <v>580</v>
      </c>
      <c r="BM304" s="240" t="s">
        <v>1256</v>
      </c>
    </row>
    <row r="305" s="2" customFormat="1" ht="16.5" customHeight="1">
      <c r="A305" s="40"/>
      <c r="B305" s="41"/>
      <c r="C305" s="229" t="s">
        <v>525</v>
      </c>
      <c r="D305" s="229" t="s">
        <v>196</v>
      </c>
      <c r="E305" s="230" t="s">
        <v>1257</v>
      </c>
      <c r="F305" s="231" t="s">
        <v>1258</v>
      </c>
      <c r="G305" s="232" t="s">
        <v>221</v>
      </c>
      <c r="H305" s="233">
        <v>5</v>
      </c>
      <c r="I305" s="234"/>
      <c r="J305" s="235">
        <f>ROUND(I305*H305,2)</f>
        <v>0</v>
      </c>
      <c r="K305" s="231" t="s">
        <v>222</v>
      </c>
      <c r="L305" s="46"/>
      <c r="M305" s="236" t="s">
        <v>1</v>
      </c>
      <c r="N305" s="237" t="s">
        <v>50</v>
      </c>
      <c r="O305" s="93"/>
      <c r="P305" s="238">
        <f>O305*H305</f>
        <v>0</v>
      </c>
      <c r="Q305" s="238">
        <v>0</v>
      </c>
      <c r="R305" s="238">
        <f>Q305*H305</f>
        <v>0</v>
      </c>
      <c r="S305" s="238">
        <v>0</v>
      </c>
      <c r="T305" s="239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40" t="s">
        <v>580</v>
      </c>
      <c r="AT305" s="240" t="s">
        <v>196</v>
      </c>
      <c r="AU305" s="240" t="s">
        <v>92</v>
      </c>
      <c r="AY305" s="18" t="s">
        <v>193</v>
      </c>
      <c r="BE305" s="241">
        <f>IF(N305="základní",J305,0)</f>
        <v>0</v>
      </c>
      <c r="BF305" s="241">
        <f>IF(N305="snížená",J305,0)</f>
        <v>0</v>
      </c>
      <c r="BG305" s="241">
        <f>IF(N305="zákl. přenesená",J305,0)</f>
        <v>0</v>
      </c>
      <c r="BH305" s="241">
        <f>IF(N305="sníž. přenesená",J305,0)</f>
        <v>0</v>
      </c>
      <c r="BI305" s="241">
        <f>IF(N305="nulová",J305,0)</f>
        <v>0</v>
      </c>
      <c r="BJ305" s="18" t="s">
        <v>92</v>
      </c>
      <c r="BK305" s="241">
        <f>ROUND(I305*H305,2)</f>
        <v>0</v>
      </c>
      <c r="BL305" s="18" t="s">
        <v>580</v>
      </c>
      <c r="BM305" s="240" t="s">
        <v>1259</v>
      </c>
    </row>
    <row r="306" s="13" customFormat="1">
      <c r="A306" s="13"/>
      <c r="B306" s="242"/>
      <c r="C306" s="243"/>
      <c r="D306" s="244" t="s">
        <v>201</v>
      </c>
      <c r="E306" s="245" t="s">
        <v>1</v>
      </c>
      <c r="F306" s="246" t="s">
        <v>1260</v>
      </c>
      <c r="G306" s="243"/>
      <c r="H306" s="245" t="s">
        <v>1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2" t="s">
        <v>201</v>
      </c>
      <c r="AU306" s="252" t="s">
        <v>92</v>
      </c>
      <c r="AV306" s="13" t="s">
        <v>92</v>
      </c>
      <c r="AW306" s="13" t="s">
        <v>40</v>
      </c>
      <c r="AX306" s="13" t="s">
        <v>85</v>
      </c>
      <c r="AY306" s="252" t="s">
        <v>193</v>
      </c>
    </row>
    <row r="307" s="14" customFormat="1">
      <c r="A307" s="14"/>
      <c r="B307" s="253"/>
      <c r="C307" s="254"/>
      <c r="D307" s="244" t="s">
        <v>201</v>
      </c>
      <c r="E307" s="255" t="s">
        <v>1</v>
      </c>
      <c r="F307" s="256" t="s">
        <v>211</v>
      </c>
      <c r="G307" s="254"/>
      <c r="H307" s="257">
        <v>3</v>
      </c>
      <c r="I307" s="258"/>
      <c r="J307" s="254"/>
      <c r="K307" s="254"/>
      <c r="L307" s="259"/>
      <c r="M307" s="260"/>
      <c r="N307" s="261"/>
      <c r="O307" s="261"/>
      <c r="P307" s="261"/>
      <c r="Q307" s="261"/>
      <c r="R307" s="261"/>
      <c r="S307" s="261"/>
      <c r="T307" s="26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3" t="s">
        <v>201</v>
      </c>
      <c r="AU307" s="263" t="s">
        <v>92</v>
      </c>
      <c r="AV307" s="14" t="s">
        <v>94</v>
      </c>
      <c r="AW307" s="14" t="s">
        <v>40</v>
      </c>
      <c r="AX307" s="14" t="s">
        <v>85</v>
      </c>
      <c r="AY307" s="263" t="s">
        <v>193</v>
      </c>
    </row>
    <row r="308" s="13" customFormat="1">
      <c r="A308" s="13"/>
      <c r="B308" s="242"/>
      <c r="C308" s="243"/>
      <c r="D308" s="244" t="s">
        <v>201</v>
      </c>
      <c r="E308" s="245" t="s">
        <v>1</v>
      </c>
      <c r="F308" s="246" t="s">
        <v>1261</v>
      </c>
      <c r="G308" s="243"/>
      <c r="H308" s="245" t="s">
        <v>1</v>
      </c>
      <c r="I308" s="247"/>
      <c r="J308" s="243"/>
      <c r="K308" s="243"/>
      <c r="L308" s="248"/>
      <c r="M308" s="249"/>
      <c r="N308" s="250"/>
      <c r="O308" s="250"/>
      <c r="P308" s="250"/>
      <c r="Q308" s="250"/>
      <c r="R308" s="250"/>
      <c r="S308" s="250"/>
      <c r="T308" s="25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2" t="s">
        <v>201</v>
      </c>
      <c r="AU308" s="252" t="s">
        <v>92</v>
      </c>
      <c r="AV308" s="13" t="s">
        <v>92</v>
      </c>
      <c r="AW308" s="13" t="s">
        <v>40</v>
      </c>
      <c r="AX308" s="13" t="s">
        <v>85</v>
      </c>
      <c r="AY308" s="252" t="s">
        <v>193</v>
      </c>
    </row>
    <row r="309" s="14" customFormat="1">
      <c r="A309" s="14"/>
      <c r="B309" s="253"/>
      <c r="C309" s="254"/>
      <c r="D309" s="244" t="s">
        <v>201</v>
      </c>
      <c r="E309" s="255" t="s">
        <v>1</v>
      </c>
      <c r="F309" s="256" t="s">
        <v>94</v>
      </c>
      <c r="G309" s="254"/>
      <c r="H309" s="257">
        <v>2</v>
      </c>
      <c r="I309" s="258"/>
      <c r="J309" s="254"/>
      <c r="K309" s="254"/>
      <c r="L309" s="259"/>
      <c r="M309" s="260"/>
      <c r="N309" s="261"/>
      <c r="O309" s="261"/>
      <c r="P309" s="261"/>
      <c r="Q309" s="261"/>
      <c r="R309" s="261"/>
      <c r="S309" s="261"/>
      <c r="T309" s="26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3" t="s">
        <v>201</v>
      </c>
      <c r="AU309" s="263" t="s">
        <v>92</v>
      </c>
      <c r="AV309" s="14" t="s">
        <v>94</v>
      </c>
      <c r="AW309" s="14" t="s">
        <v>40</v>
      </c>
      <c r="AX309" s="14" t="s">
        <v>85</v>
      </c>
      <c r="AY309" s="263" t="s">
        <v>193</v>
      </c>
    </row>
    <row r="310" s="15" customFormat="1">
      <c r="A310" s="15"/>
      <c r="B310" s="264"/>
      <c r="C310" s="265"/>
      <c r="D310" s="244" t="s">
        <v>201</v>
      </c>
      <c r="E310" s="266" t="s">
        <v>1</v>
      </c>
      <c r="F310" s="267" t="s">
        <v>252</v>
      </c>
      <c r="G310" s="265"/>
      <c r="H310" s="268">
        <v>5</v>
      </c>
      <c r="I310" s="269"/>
      <c r="J310" s="265"/>
      <c r="K310" s="265"/>
      <c r="L310" s="270"/>
      <c r="M310" s="271"/>
      <c r="N310" s="272"/>
      <c r="O310" s="272"/>
      <c r="P310" s="272"/>
      <c r="Q310" s="272"/>
      <c r="R310" s="272"/>
      <c r="S310" s="272"/>
      <c r="T310" s="273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4" t="s">
        <v>201</v>
      </c>
      <c r="AU310" s="274" t="s">
        <v>92</v>
      </c>
      <c r="AV310" s="15" t="s">
        <v>199</v>
      </c>
      <c r="AW310" s="15" t="s">
        <v>40</v>
      </c>
      <c r="AX310" s="15" t="s">
        <v>92</v>
      </c>
      <c r="AY310" s="274" t="s">
        <v>193</v>
      </c>
    </row>
    <row r="311" s="2" customFormat="1" ht="16.5" customHeight="1">
      <c r="A311" s="40"/>
      <c r="B311" s="41"/>
      <c r="C311" s="229" t="s">
        <v>529</v>
      </c>
      <c r="D311" s="229" t="s">
        <v>196</v>
      </c>
      <c r="E311" s="230" t="s">
        <v>1262</v>
      </c>
      <c r="F311" s="231" t="s">
        <v>1263</v>
      </c>
      <c r="G311" s="232" t="s">
        <v>221</v>
      </c>
      <c r="H311" s="233">
        <v>1</v>
      </c>
      <c r="I311" s="234"/>
      <c r="J311" s="235">
        <f>ROUND(I311*H311,2)</f>
        <v>0</v>
      </c>
      <c r="K311" s="231" t="s">
        <v>222</v>
      </c>
      <c r="L311" s="46"/>
      <c r="M311" s="236" t="s">
        <v>1</v>
      </c>
      <c r="N311" s="237" t="s">
        <v>50</v>
      </c>
      <c r="O311" s="93"/>
      <c r="P311" s="238">
        <f>O311*H311</f>
        <v>0</v>
      </c>
      <c r="Q311" s="238">
        <v>0</v>
      </c>
      <c r="R311" s="238">
        <f>Q311*H311</f>
        <v>0</v>
      </c>
      <c r="S311" s="238">
        <v>0</v>
      </c>
      <c r="T311" s="239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40" t="s">
        <v>580</v>
      </c>
      <c r="AT311" s="240" t="s">
        <v>196</v>
      </c>
      <c r="AU311" s="240" t="s">
        <v>92</v>
      </c>
      <c r="AY311" s="18" t="s">
        <v>193</v>
      </c>
      <c r="BE311" s="241">
        <f>IF(N311="základní",J311,0)</f>
        <v>0</v>
      </c>
      <c r="BF311" s="241">
        <f>IF(N311="snížená",J311,0)</f>
        <v>0</v>
      </c>
      <c r="BG311" s="241">
        <f>IF(N311="zákl. přenesená",J311,0)</f>
        <v>0</v>
      </c>
      <c r="BH311" s="241">
        <f>IF(N311="sníž. přenesená",J311,0)</f>
        <v>0</v>
      </c>
      <c r="BI311" s="241">
        <f>IF(N311="nulová",J311,0)</f>
        <v>0</v>
      </c>
      <c r="BJ311" s="18" t="s">
        <v>92</v>
      </c>
      <c r="BK311" s="241">
        <f>ROUND(I311*H311,2)</f>
        <v>0</v>
      </c>
      <c r="BL311" s="18" t="s">
        <v>580</v>
      </c>
      <c r="BM311" s="240" t="s">
        <v>1264</v>
      </c>
    </row>
    <row r="312" s="2" customFormat="1" ht="16.5" customHeight="1">
      <c r="A312" s="40"/>
      <c r="B312" s="41"/>
      <c r="C312" s="229" t="s">
        <v>535</v>
      </c>
      <c r="D312" s="229" t="s">
        <v>196</v>
      </c>
      <c r="E312" s="230" t="s">
        <v>1265</v>
      </c>
      <c r="F312" s="231" t="s">
        <v>1266</v>
      </c>
      <c r="G312" s="232" t="s">
        <v>221</v>
      </c>
      <c r="H312" s="233">
        <v>3</v>
      </c>
      <c r="I312" s="234"/>
      <c r="J312" s="235">
        <f>ROUND(I312*H312,2)</f>
        <v>0</v>
      </c>
      <c r="K312" s="231" t="s">
        <v>222</v>
      </c>
      <c r="L312" s="46"/>
      <c r="M312" s="236" t="s">
        <v>1</v>
      </c>
      <c r="N312" s="237" t="s">
        <v>50</v>
      </c>
      <c r="O312" s="93"/>
      <c r="P312" s="238">
        <f>O312*H312</f>
        <v>0</v>
      </c>
      <c r="Q312" s="238">
        <v>0</v>
      </c>
      <c r="R312" s="238">
        <f>Q312*H312</f>
        <v>0</v>
      </c>
      <c r="S312" s="238">
        <v>0</v>
      </c>
      <c r="T312" s="239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40" t="s">
        <v>580</v>
      </c>
      <c r="AT312" s="240" t="s">
        <v>196</v>
      </c>
      <c r="AU312" s="240" t="s">
        <v>92</v>
      </c>
      <c r="AY312" s="18" t="s">
        <v>193</v>
      </c>
      <c r="BE312" s="241">
        <f>IF(N312="základní",J312,0)</f>
        <v>0</v>
      </c>
      <c r="BF312" s="241">
        <f>IF(N312="snížená",J312,0)</f>
        <v>0</v>
      </c>
      <c r="BG312" s="241">
        <f>IF(N312="zákl. přenesená",J312,0)</f>
        <v>0</v>
      </c>
      <c r="BH312" s="241">
        <f>IF(N312="sníž. přenesená",J312,0)</f>
        <v>0</v>
      </c>
      <c r="BI312" s="241">
        <f>IF(N312="nulová",J312,0)</f>
        <v>0</v>
      </c>
      <c r="BJ312" s="18" t="s">
        <v>92</v>
      </c>
      <c r="BK312" s="241">
        <f>ROUND(I312*H312,2)</f>
        <v>0</v>
      </c>
      <c r="BL312" s="18" t="s">
        <v>580</v>
      </c>
      <c r="BM312" s="240" t="s">
        <v>1267</v>
      </c>
    </row>
    <row r="313" s="2" customFormat="1" ht="16.5" customHeight="1">
      <c r="A313" s="40"/>
      <c r="B313" s="41"/>
      <c r="C313" s="229" t="s">
        <v>540</v>
      </c>
      <c r="D313" s="229" t="s">
        <v>196</v>
      </c>
      <c r="E313" s="230" t="s">
        <v>1268</v>
      </c>
      <c r="F313" s="231" t="s">
        <v>1269</v>
      </c>
      <c r="G313" s="232" t="s">
        <v>221</v>
      </c>
      <c r="H313" s="233">
        <v>1</v>
      </c>
      <c r="I313" s="234"/>
      <c r="J313" s="235">
        <f>ROUND(I313*H313,2)</f>
        <v>0</v>
      </c>
      <c r="K313" s="231" t="s">
        <v>222</v>
      </c>
      <c r="L313" s="46"/>
      <c r="M313" s="236" t="s">
        <v>1</v>
      </c>
      <c r="N313" s="237" t="s">
        <v>50</v>
      </c>
      <c r="O313" s="93"/>
      <c r="P313" s="238">
        <f>O313*H313</f>
        <v>0</v>
      </c>
      <c r="Q313" s="238">
        <v>0</v>
      </c>
      <c r="R313" s="238">
        <f>Q313*H313</f>
        <v>0</v>
      </c>
      <c r="S313" s="238">
        <v>0</v>
      </c>
      <c r="T313" s="239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40" t="s">
        <v>580</v>
      </c>
      <c r="AT313" s="240" t="s">
        <v>196</v>
      </c>
      <c r="AU313" s="240" t="s">
        <v>92</v>
      </c>
      <c r="AY313" s="18" t="s">
        <v>193</v>
      </c>
      <c r="BE313" s="241">
        <f>IF(N313="základní",J313,0)</f>
        <v>0</v>
      </c>
      <c r="BF313" s="241">
        <f>IF(N313="snížená",J313,0)</f>
        <v>0</v>
      </c>
      <c r="BG313" s="241">
        <f>IF(N313="zákl. přenesená",J313,0)</f>
        <v>0</v>
      </c>
      <c r="BH313" s="241">
        <f>IF(N313="sníž. přenesená",J313,0)</f>
        <v>0</v>
      </c>
      <c r="BI313" s="241">
        <f>IF(N313="nulová",J313,0)</f>
        <v>0</v>
      </c>
      <c r="BJ313" s="18" t="s">
        <v>92</v>
      </c>
      <c r="BK313" s="241">
        <f>ROUND(I313*H313,2)</f>
        <v>0</v>
      </c>
      <c r="BL313" s="18" t="s">
        <v>580</v>
      </c>
      <c r="BM313" s="240" t="s">
        <v>1270</v>
      </c>
    </row>
    <row r="314" s="2" customFormat="1" ht="16.5" customHeight="1">
      <c r="A314" s="40"/>
      <c r="B314" s="41"/>
      <c r="C314" s="229" t="s">
        <v>545</v>
      </c>
      <c r="D314" s="229" t="s">
        <v>196</v>
      </c>
      <c r="E314" s="230" t="s">
        <v>1271</v>
      </c>
      <c r="F314" s="231" t="s">
        <v>1272</v>
      </c>
      <c r="G314" s="232" t="s">
        <v>221</v>
      </c>
      <c r="H314" s="233">
        <v>2</v>
      </c>
      <c r="I314" s="234"/>
      <c r="J314" s="235">
        <f>ROUND(I314*H314,2)</f>
        <v>0</v>
      </c>
      <c r="K314" s="231" t="s">
        <v>222</v>
      </c>
      <c r="L314" s="46"/>
      <c r="M314" s="236" t="s">
        <v>1</v>
      </c>
      <c r="N314" s="237" t="s">
        <v>50</v>
      </c>
      <c r="O314" s="93"/>
      <c r="P314" s="238">
        <f>O314*H314</f>
        <v>0</v>
      </c>
      <c r="Q314" s="238">
        <v>0</v>
      </c>
      <c r="R314" s="238">
        <f>Q314*H314</f>
        <v>0</v>
      </c>
      <c r="S314" s="238">
        <v>0</v>
      </c>
      <c r="T314" s="239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40" t="s">
        <v>580</v>
      </c>
      <c r="AT314" s="240" t="s">
        <v>196</v>
      </c>
      <c r="AU314" s="240" t="s">
        <v>92</v>
      </c>
      <c r="AY314" s="18" t="s">
        <v>193</v>
      </c>
      <c r="BE314" s="241">
        <f>IF(N314="základní",J314,0)</f>
        <v>0</v>
      </c>
      <c r="BF314" s="241">
        <f>IF(N314="snížená",J314,0)</f>
        <v>0</v>
      </c>
      <c r="BG314" s="241">
        <f>IF(N314="zákl. přenesená",J314,0)</f>
        <v>0</v>
      </c>
      <c r="BH314" s="241">
        <f>IF(N314="sníž. přenesená",J314,0)</f>
        <v>0</v>
      </c>
      <c r="BI314" s="241">
        <f>IF(N314="nulová",J314,0)</f>
        <v>0</v>
      </c>
      <c r="BJ314" s="18" t="s">
        <v>92</v>
      </c>
      <c r="BK314" s="241">
        <f>ROUND(I314*H314,2)</f>
        <v>0</v>
      </c>
      <c r="BL314" s="18" t="s">
        <v>580</v>
      </c>
      <c r="BM314" s="240" t="s">
        <v>1273</v>
      </c>
    </row>
    <row r="315" s="13" customFormat="1">
      <c r="A315" s="13"/>
      <c r="B315" s="242"/>
      <c r="C315" s="243"/>
      <c r="D315" s="244" t="s">
        <v>201</v>
      </c>
      <c r="E315" s="245" t="s">
        <v>1</v>
      </c>
      <c r="F315" s="246" t="s">
        <v>1222</v>
      </c>
      <c r="G315" s="243"/>
      <c r="H315" s="245" t="s">
        <v>1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2" t="s">
        <v>201</v>
      </c>
      <c r="AU315" s="252" t="s">
        <v>92</v>
      </c>
      <c r="AV315" s="13" t="s">
        <v>92</v>
      </c>
      <c r="AW315" s="13" t="s">
        <v>40</v>
      </c>
      <c r="AX315" s="13" t="s">
        <v>85</v>
      </c>
      <c r="AY315" s="252" t="s">
        <v>193</v>
      </c>
    </row>
    <row r="316" s="14" customFormat="1">
      <c r="A316" s="14"/>
      <c r="B316" s="253"/>
      <c r="C316" s="254"/>
      <c r="D316" s="244" t="s">
        <v>201</v>
      </c>
      <c r="E316" s="255" t="s">
        <v>1</v>
      </c>
      <c r="F316" s="256" t="s">
        <v>92</v>
      </c>
      <c r="G316" s="254"/>
      <c r="H316" s="257">
        <v>1</v>
      </c>
      <c r="I316" s="258"/>
      <c r="J316" s="254"/>
      <c r="K316" s="254"/>
      <c r="L316" s="259"/>
      <c r="M316" s="260"/>
      <c r="N316" s="261"/>
      <c r="O316" s="261"/>
      <c r="P316" s="261"/>
      <c r="Q316" s="261"/>
      <c r="R316" s="261"/>
      <c r="S316" s="261"/>
      <c r="T316" s="26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3" t="s">
        <v>201</v>
      </c>
      <c r="AU316" s="263" t="s">
        <v>92</v>
      </c>
      <c r="AV316" s="14" t="s">
        <v>94</v>
      </c>
      <c r="AW316" s="14" t="s">
        <v>40</v>
      </c>
      <c r="AX316" s="14" t="s">
        <v>85</v>
      </c>
      <c r="AY316" s="263" t="s">
        <v>193</v>
      </c>
    </row>
    <row r="317" s="13" customFormat="1">
      <c r="A317" s="13"/>
      <c r="B317" s="242"/>
      <c r="C317" s="243"/>
      <c r="D317" s="244" t="s">
        <v>201</v>
      </c>
      <c r="E317" s="245" t="s">
        <v>1</v>
      </c>
      <c r="F317" s="246" t="s">
        <v>1274</v>
      </c>
      <c r="G317" s="243"/>
      <c r="H317" s="245" t="s">
        <v>1</v>
      </c>
      <c r="I317" s="247"/>
      <c r="J317" s="243"/>
      <c r="K317" s="243"/>
      <c r="L317" s="248"/>
      <c r="M317" s="249"/>
      <c r="N317" s="250"/>
      <c r="O317" s="250"/>
      <c r="P317" s="250"/>
      <c r="Q317" s="250"/>
      <c r="R317" s="250"/>
      <c r="S317" s="250"/>
      <c r="T317" s="25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2" t="s">
        <v>201</v>
      </c>
      <c r="AU317" s="252" t="s">
        <v>92</v>
      </c>
      <c r="AV317" s="13" t="s">
        <v>92</v>
      </c>
      <c r="AW317" s="13" t="s">
        <v>40</v>
      </c>
      <c r="AX317" s="13" t="s">
        <v>85</v>
      </c>
      <c r="AY317" s="252" t="s">
        <v>193</v>
      </c>
    </row>
    <row r="318" s="14" customFormat="1">
      <c r="A318" s="14"/>
      <c r="B318" s="253"/>
      <c r="C318" s="254"/>
      <c r="D318" s="244" t="s">
        <v>201</v>
      </c>
      <c r="E318" s="255" t="s">
        <v>1</v>
      </c>
      <c r="F318" s="256" t="s">
        <v>92</v>
      </c>
      <c r="G318" s="254"/>
      <c r="H318" s="257">
        <v>1</v>
      </c>
      <c r="I318" s="258"/>
      <c r="J318" s="254"/>
      <c r="K318" s="254"/>
      <c r="L318" s="259"/>
      <c r="M318" s="260"/>
      <c r="N318" s="261"/>
      <c r="O318" s="261"/>
      <c r="P318" s="261"/>
      <c r="Q318" s="261"/>
      <c r="R318" s="261"/>
      <c r="S318" s="261"/>
      <c r="T318" s="26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3" t="s">
        <v>201</v>
      </c>
      <c r="AU318" s="263" t="s">
        <v>92</v>
      </c>
      <c r="AV318" s="14" t="s">
        <v>94</v>
      </c>
      <c r="AW318" s="14" t="s">
        <v>40</v>
      </c>
      <c r="AX318" s="14" t="s">
        <v>85</v>
      </c>
      <c r="AY318" s="263" t="s">
        <v>193</v>
      </c>
    </row>
    <row r="319" s="15" customFormat="1">
      <c r="A319" s="15"/>
      <c r="B319" s="264"/>
      <c r="C319" s="265"/>
      <c r="D319" s="244" t="s">
        <v>201</v>
      </c>
      <c r="E319" s="266" t="s">
        <v>1</v>
      </c>
      <c r="F319" s="267" t="s">
        <v>252</v>
      </c>
      <c r="G319" s="265"/>
      <c r="H319" s="268">
        <v>2</v>
      </c>
      <c r="I319" s="269"/>
      <c r="J319" s="265"/>
      <c r="K319" s="265"/>
      <c r="L319" s="270"/>
      <c r="M319" s="271"/>
      <c r="N319" s="272"/>
      <c r="O319" s="272"/>
      <c r="P319" s="272"/>
      <c r="Q319" s="272"/>
      <c r="R319" s="272"/>
      <c r="S319" s="272"/>
      <c r="T319" s="273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4" t="s">
        <v>201</v>
      </c>
      <c r="AU319" s="274" t="s">
        <v>92</v>
      </c>
      <c r="AV319" s="15" t="s">
        <v>199</v>
      </c>
      <c r="AW319" s="15" t="s">
        <v>40</v>
      </c>
      <c r="AX319" s="15" t="s">
        <v>92</v>
      </c>
      <c r="AY319" s="274" t="s">
        <v>193</v>
      </c>
    </row>
    <row r="320" s="2" customFormat="1" ht="16.5" customHeight="1">
      <c r="A320" s="40"/>
      <c r="B320" s="41"/>
      <c r="C320" s="229" t="s">
        <v>550</v>
      </c>
      <c r="D320" s="229" t="s">
        <v>196</v>
      </c>
      <c r="E320" s="230" t="s">
        <v>1275</v>
      </c>
      <c r="F320" s="231" t="s">
        <v>1276</v>
      </c>
      <c r="G320" s="232" t="s">
        <v>221</v>
      </c>
      <c r="H320" s="233">
        <v>1</v>
      </c>
      <c r="I320" s="234"/>
      <c r="J320" s="235">
        <f>ROUND(I320*H320,2)</f>
        <v>0</v>
      </c>
      <c r="K320" s="231" t="s">
        <v>222</v>
      </c>
      <c r="L320" s="46"/>
      <c r="M320" s="236" t="s">
        <v>1</v>
      </c>
      <c r="N320" s="237" t="s">
        <v>50</v>
      </c>
      <c r="O320" s="93"/>
      <c r="P320" s="238">
        <f>O320*H320</f>
        <v>0</v>
      </c>
      <c r="Q320" s="238">
        <v>0</v>
      </c>
      <c r="R320" s="238">
        <f>Q320*H320</f>
        <v>0</v>
      </c>
      <c r="S320" s="238">
        <v>0</v>
      </c>
      <c r="T320" s="239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40" t="s">
        <v>580</v>
      </c>
      <c r="AT320" s="240" t="s">
        <v>196</v>
      </c>
      <c r="AU320" s="240" t="s">
        <v>92</v>
      </c>
      <c r="AY320" s="18" t="s">
        <v>193</v>
      </c>
      <c r="BE320" s="241">
        <f>IF(N320="základní",J320,0)</f>
        <v>0</v>
      </c>
      <c r="BF320" s="241">
        <f>IF(N320="snížená",J320,0)</f>
        <v>0</v>
      </c>
      <c r="BG320" s="241">
        <f>IF(N320="zákl. přenesená",J320,0)</f>
        <v>0</v>
      </c>
      <c r="BH320" s="241">
        <f>IF(N320="sníž. přenesená",J320,0)</f>
        <v>0</v>
      </c>
      <c r="BI320" s="241">
        <f>IF(N320="nulová",J320,0)</f>
        <v>0</v>
      </c>
      <c r="BJ320" s="18" t="s">
        <v>92</v>
      </c>
      <c r="BK320" s="241">
        <f>ROUND(I320*H320,2)</f>
        <v>0</v>
      </c>
      <c r="BL320" s="18" t="s">
        <v>580</v>
      </c>
      <c r="BM320" s="240" t="s">
        <v>1277</v>
      </c>
    </row>
    <row r="321" s="2" customFormat="1" ht="16.5" customHeight="1">
      <c r="A321" s="40"/>
      <c r="B321" s="41"/>
      <c r="C321" s="229" t="s">
        <v>555</v>
      </c>
      <c r="D321" s="229" t="s">
        <v>196</v>
      </c>
      <c r="E321" s="230" t="s">
        <v>1278</v>
      </c>
      <c r="F321" s="231" t="s">
        <v>1279</v>
      </c>
      <c r="G321" s="232" t="s">
        <v>256</v>
      </c>
      <c r="H321" s="233">
        <v>1</v>
      </c>
      <c r="I321" s="234"/>
      <c r="J321" s="235">
        <f>ROUND(I321*H321,2)</f>
        <v>0</v>
      </c>
      <c r="K321" s="231" t="s">
        <v>1</v>
      </c>
      <c r="L321" s="46"/>
      <c r="M321" s="236" t="s">
        <v>1</v>
      </c>
      <c r="N321" s="237" t="s">
        <v>50</v>
      </c>
      <c r="O321" s="93"/>
      <c r="P321" s="238">
        <f>O321*H321</f>
        <v>0</v>
      </c>
      <c r="Q321" s="238">
        <v>0</v>
      </c>
      <c r="R321" s="238">
        <f>Q321*H321</f>
        <v>0</v>
      </c>
      <c r="S321" s="238">
        <v>0</v>
      </c>
      <c r="T321" s="239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40" t="s">
        <v>580</v>
      </c>
      <c r="AT321" s="240" t="s">
        <v>196</v>
      </c>
      <c r="AU321" s="240" t="s">
        <v>92</v>
      </c>
      <c r="AY321" s="18" t="s">
        <v>193</v>
      </c>
      <c r="BE321" s="241">
        <f>IF(N321="základní",J321,0)</f>
        <v>0</v>
      </c>
      <c r="BF321" s="241">
        <f>IF(N321="snížená",J321,0)</f>
        <v>0</v>
      </c>
      <c r="BG321" s="241">
        <f>IF(N321="zákl. přenesená",J321,0)</f>
        <v>0</v>
      </c>
      <c r="BH321" s="241">
        <f>IF(N321="sníž. přenesená",J321,0)</f>
        <v>0</v>
      </c>
      <c r="BI321" s="241">
        <f>IF(N321="nulová",J321,0)</f>
        <v>0</v>
      </c>
      <c r="BJ321" s="18" t="s">
        <v>92</v>
      </c>
      <c r="BK321" s="241">
        <f>ROUND(I321*H321,2)</f>
        <v>0</v>
      </c>
      <c r="BL321" s="18" t="s">
        <v>580</v>
      </c>
      <c r="BM321" s="240" t="s">
        <v>1280</v>
      </c>
    </row>
    <row r="322" s="2" customFormat="1" ht="16.5" customHeight="1">
      <c r="A322" s="40"/>
      <c r="B322" s="41"/>
      <c r="C322" s="229" t="s">
        <v>562</v>
      </c>
      <c r="D322" s="229" t="s">
        <v>196</v>
      </c>
      <c r="E322" s="230" t="s">
        <v>1281</v>
      </c>
      <c r="F322" s="231" t="s">
        <v>1282</v>
      </c>
      <c r="G322" s="232" t="s">
        <v>221</v>
      </c>
      <c r="H322" s="233">
        <v>2</v>
      </c>
      <c r="I322" s="234"/>
      <c r="J322" s="235">
        <f>ROUND(I322*H322,2)</f>
        <v>0</v>
      </c>
      <c r="K322" s="231" t="s">
        <v>222</v>
      </c>
      <c r="L322" s="46"/>
      <c r="M322" s="236" t="s">
        <v>1</v>
      </c>
      <c r="N322" s="237" t="s">
        <v>50</v>
      </c>
      <c r="O322" s="93"/>
      <c r="P322" s="238">
        <f>O322*H322</f>
        <v>0</v>
      </c>
      <c r="Q322" s="238">
        <v>0</v>
      </c>
      <c r="R322" s="238">
        <f>Q322*H322</f>
        <v>0</v>
      </c>
      <c r="S322" s="238">
        <v>0</v>
      </c>
      <c r="T322" s="239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40" t="s">
        <v>580</v>
      </c>
      <c r="AT322" s="240" t="s">
        <v>196</v>
      </c>
      <c r="AU322" s="240" t="s">
        <v>92</v>
      </c>
      <c r="AY322" s="18" t="s">
        <v>193</v>
      </c>
      <c r="BE322" s="241">
        <f>IF(N322="základní",J322,0)</f>
        <v>0</v>
      </c>
      <c r="BF322" s="241">
        <f>IF(N322="snížená",J322,0)</f>
        <v>0</v>
      </c>
      <c r="BG322" s="241">
        <f>IF(N322="zákl. přenesená",J322,0)</f>
        <v>0</v>
      </c>
      <c r="BH322" s="241">
        <f>IF(N322="sníž. přenesená",J322,0)</f>
        <v>0</v>
      </c>
      <c r="BI322" s="241">
        <f>IF(N322="nulová",J322,0)</f>
        <v>0</v>
      </c>
      <c r="BJ322" s="18" t="s">
        <v>92</v>
      </c>
      <c r="BK322" s="241">
        <f>ROUND(I322*H322,2)</f>
        <v>0</v>
      </c>
      <c r="BL322" s="18" t="s">
        <v>580</v>
      </c>
      <c r="BM322" s="240" t="s">
        <v>1283</v>
      </c>
    </row>
    <row r="323" s="2" customFormat="1" ht="24.15" customHeight="1">
      <c r="A323" s="40"/>
      <c r="B323" s="41"/>
      <c r="C323" s="229" t="s">
        <v>568</v>
      </c>
      <c r="D323" s="229" t="s">
        <v>196</v>
      </c>
      <c r="E323" s="230" t="s">
        <v>1284</v>
      </c>
      <c r="F323" s="231" t="s">
        <v>1261</v>
      </c>
      <c r="G323" s="232" t="s">
        <v>256</v>
      </c>
      <c r="H323" s="233">
        <v>2</v>
      </c>
      <c r="I323" s="234"/>
      <c r="J323" s="235">
        <f>ROUND(I323*H323,2)</f>
        <v>0</v>
      </c>
      <c r="K323" s="231" t="s">
        <v>1</v>
      </c>
      <c r="L323" s="46"/>
      <c r="M323" s="236" t="s">
        <v>1</v>
      </c>
      <c r="N323" s="237" t="s">
        <v>50</v>
      </c>
      <c r="O323" s="93"/>
      <c r="P323" s="238">
        <f>O323*H323</f>
        <v>0</v>
      </c>
      <c r="Q323" s="238">
        <v>0</v>
      </c>
      <c r="R323" s="238">
        <f>Q323*H323</f>
        <v>0</v>
      </c>
      <c r="S323" s="238">
        <v>0</v>
      </c>
      <c r="T323" s="239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40" t="s">
        <v>580</v>
      </c>
      <c r="AT323" s="240" t="s">
        <v>196</v>
      </c>
      <c r="AU323" s="240" t="s">
        <v>92</v>
      </c>
      <c r="AY323" s="18" t="s">
        <v>193</v>
      </c>
      <c r="BE323" s="241">
        <f>IF(N323="základní",J323,0)</f>
        <v>0</v>
      </c>
      <c r="BF323" s="241">
        <f>IF(N323="snížená",J323,0)</f>
        <v>0</v>
      </c>
      <c r="BG323" s="241">
        <f>IF(N323="zákl. přenesená",J323,0)</f>
        <v>0</v>
      </c>
      <c r="BH323" s="241">
        <f>IF(N323="sníž. přenesená",J323,0)</f>
        <v>0</v>
      </c>
      <c r="BI323" s="241">
        <f>IF(N323="nulová",J323,0)</f>
        <v>0</v>
      </c>
      <c r="BJ323" s="18" t="s">
        <v>92</v>
      </c>
      <c r="BK323" s="241">
        <f>ROUND(I323*H323,2)</f>
        <v>0</v>
      </c>
      <c r="BL323" s="18" t="s">
        <v>580</v>
      </c>
      <c r="BM323" s="240" t="s">
        <v>1285</v>
      </c>
    </row>
    <row r="324" s="2" customFormat="1" ht="16.5" customHeight="1">
      <c r="A324" s="40"/>
      <c r="B324" s="41"/>
      <c r="C324" s="286" t="s">
        <v>572</v>
      </c>
      <c r="D324" s="286" t="s">
        <v>509</v>
      </c>
      <c r="E324" s="287" t="s">
        <v>1286</v>
      </c>
      <c r="F324" s="288" t="s">
        <v>1287</v>
      </c>
      <c r="G324" s="289" t="s">
        <v>256</v>
      </c>
      <c r="H324" s="290">
        <v>1</v>
      </c>
      <c r="I324" s="291"/>
      <c r="J324" s="292">
        <f>ROUND(I324*H324,2)</f>
        <v>0</v>
      </c>
      <c r="K324" s="288" t="s">
        <v>1</v>
      </c>
      <c r="L324" s="293"/>
      <c r="M324" s="294" t="s">
        <v>1</v>
      </c>
      <c r="N324" s="295" t="s">
        <v>50</v>
      </c>
      <c r="O324" s="93"/>
      <c r="P324" s="238">
        <f>O324*H324</f>
        <v>0</v>
      </c>
      <c r="Q324" s="238">
        <v>0.40000000000000002</v>
      </c>
      <c r="R324" s="238">
        <f>Q324*H324</f>
        <v>0.40000000000000002</v>
      </c>
      <c r="S324" s="238">
        <v>0</v>
      </c>
      <c r="T324" s="239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40" t="s">
        <v>266</v>
      </c>
      <c r="AT324" s="240" t="s">
        <v>509</v>
      </c>
      <c r="AU324" s="240" t="s">
        <v>92</v>
      </c>
      <c r="AY324" s="18" t="s">
        <v>193</v>
      </c>
      <c r="BE324" s="241">
        <f>IF(N324="základní",J324,0)</f>
        <v>0</v>
      </c>
      <c r="BF324" s="241">
        <f>IF(N324="snížená",J324,0)</f>
        <v>0</v>
      </c>
      <c r="BG324" s="241">
        <f>IF(N324="zákl. přenesená",J324,0)</f>
        <v>0</v>
      </c>
      <c r="BH324" s="241">
        <f>IF(N324="sníž. přenesená",J324,0)</f>
        <v>0</v>
      </c>
      <c r="BI324" s="241">
        <f>IF(N324="nulová",J324,0)</f>
        <v>0</v>
      </c>
      <c r="BJ324" s="18" t="s">
        <v>92</v>
      </c>
      <c r="BK324" s="241">
        <f>ROUND(I324*H324,2)</f>
        <v>0</v>
      </c>
      <c r="BL324" s="18" t="s">
        <v>199</v>
      </c>
      <c r="BM324" s="240" t="s">
        <v>1288</v>
      </c>
    </row>
    <row r="325" s="2" customFormat="1" ht="16.5" customHeight="1">
      <c r="A325" s="40"/>
      <c r="B325" s="41"/>
      <c r="C325" s="286" t="s">
        <v>580</v>
      </c>
      <c r="D325" s="286" t="s">
        <v>509</v>
      </c>
      <c r="E325" s="287" t="s">
        <v>1289</v>
      </c>
      <c r="F325" s="288" t="s">
        <v>1290</v>
      </c>
      <c r="G325" s="289" t="s">
        <v>256</v>
      </c>
      <c r="H325" s="290">
        <v>1</v>
      </c>
      <c r="I325" s="291"/>
      <c r="J325" s="292">
        <f>ROUND(I325*H325,2)</f>
        <v>0</v>
      </c>
      <c r="K325" s="288" t="s">
        <v>1</v>
      </c>
      <c r="L325" s="293"/>
      <c r="M325" s="294" t="s">
        <v>1</v>
      </c>
      <c r="N325" s="295" t="s">
        <v>50</v>
      </c>
      <c r="O325" s="93"/>
      <c r="P325" s="238">
        <f>O325*H325</f>
        <v>0</v>
      </c>
      <c r="Q325" s="238">
        <v>0.20000000000000001</v>
      </c>
      <c r="R325" s="238">
        <f>Q325*H325</f>
        <v>0.20000000000000001</v>
      </c>
      <c r="S325" s="238">
        <v>0</v>
      </c>
      <c r="T325" s="239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40" t="s">
        <v>266</v>
      </c>
      <c r="AT325" s="240" t="s">
        <v>509</v>
      </c>
      <c r="AU325" s="240" t="s">
        <v>92</v>
      </c>
      <c r="AY325" s="18" t="s">
        <v>193</v>
      </c>
      <c r="BE325" s="241">
        <f>IF(N325="základní",J325,0)</f>
        <v>0</v>
      </c>
      <c r="BF325" s="241">
        <f>IF(N325="snížená",J325,0)</f>
        <v>0</v>
      </c>
      <c r="BG325" s="241">
        <f>IF(N325="zákl. přenesená",J325,0)</f>
        <v>0</v>
      </c>
      <c r="BH325" s="241">
        <f>IF(N325="sníž. přenesená",J325,0)</f>
        <v>0</v>
      </c>
      <c r="BI325" s="241">
        <f>IF(N325="nulová",J325,0)</f>
        <v>0</v>
      </c>
      <c r="BJ325" s="18" t="s">
        <v>92</v>
      </c>
      <c r="BK325" s="241">
        <f>ROUND(I325*H325,2)</f>
        <v>0</v>
      </c>
      <c r="BL325" s="18" t="s">
        <v>199</v>
      </c>
      <c r="BM325" s="240" t="s">
        <v>1291</v>
      </c>
    </row>
    <row r="326" s="2" customFormat="1" ht="16.5" customHeight="1">
      <c r="A326" s="40"/>
      <c r="B326" s="41"/>
      <c r="C326" s="286" t="s">
        <v>582</v>
      </c>
      <c r="D326" s="286" t="s">
        <v>509</v>
      </c>
      <c r="E326" s="287" t="s">
        <v>1292</v>
      </c>
      <c r="F326" s="288" t="s">
        <v>1293</v>
      </c>
      <c r="G326" s="289" t="s">
        <v>256</v>
      </c>
      <c r="H326" s="290">
        <v>1</v>
      </c>
      <c r="I326" s="291"/>
      <c r="J326" s="292">
        <f>ROUND(I326*H326,2)</f>
        <v>0</v>
      </c>
      <c r="K326" s="288" t="s">
        <v>1</v>
      </c>
      <c r="L326" s="293"/>
      <c r="M326" s="294" t="s">
        <v>1</v>
      </c>
      <c r="N326" s="295" t="s">
        <v>50</v>
      </c>
      <c r="O326" s="93"/>
      <c r="P326" s="238">
        <f>O326*H326</f>
        <v>0</v>
      </c>
      <c r="Q326" s="238">
        <v>0.14999999999999999</v>
      </c>
      <c r="R326" s="238">
        <f>Q326*H326</f>
        <v>0.14999999999999999</v>
      </c>
      <c r="S326" s="238">
        <v>0</v>
      </c>
      <c r="T326" s="239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40" t="s">
        <v>266</v>
      </c>
      <c r="AT326" s="240" t="s">
        <v>509</v>
      </c>
      <c r="AU326" s="240" t="s">
        <v>92</v>
      </c>
      <c r="AY326" s="18" t="s">
        <v>193</v>
      </c>
      <c r="BE326" s="241">
        <f>IF(N326="základní",J326,0)</f>
        <v>0</v>
      </c>
      <c r="BF326" s="241">
        <f>IF(N326="snížená",J326,0)</f>
        <v>0</v>
      </c>
      <c r="BG326" s="241">
        <f>IF(N326="zákl. přenesená",J326,0)</f>
        <v>0</v>
      </c>
      <c r="BH326" s="241">
        <f>IF(N326="sníž. přenesená",J326,0)</f>
        <v>0</v>
      </c>
      <c r="BI326" s="241">
        <f>IF(N326="nulová",J326,0)</f>
        <v>0</v>
      </c>
      <c r="BJ326" s="18" t="s">
        <v>92</v>
      </c>
      <c r="BK326" s="241">
        <f>ROUND(I326*H326,2)</f>
        <v>0</v>
      </c>
      <c r="BL326" s="18" t="s">
        <v>199</v>
      </c>
      <c r="BM326" s="240" t="s">
        <v>1294</v>
      </c>
    </row>
    <row r="327" s="2" customFormat="1" ht="16.5" customHeight="1">
      <c r="A327" s="40"/>
      <c r="B327" s="41"/>
      <c r="C327" s="286" t="s">
        <v>584</v>
      </c>
      <c r="D327" s="286" t="s">
        <v>509</v>
      </c>
      <c r="E327" s="287" t="s">
        <v>1295</v>
      </c>
      <c r="F327" s="288" t="s">
        <v>1296</v>
      </c>
      <c r="G327" s="289" t="s">
        <v>256</v>
      </c>
      <c r="H327" s="290">
        <v>2</v>
      </c>
      <c r="I327" s="291"/>
      <c r="J327" s="292">
        <f>ROUND(I327*H327,2)</f>
        <v>0</v>
      </c>
      <c r="K327" s="288" t="s">
        <v>1</v>
      </c>
      <c r="L327" s="293"/>
      <c r="M327" s="294" t="s">
        <v>1</v>
      </c>
      <c r="N327" s="295" t="s">
        <v>50</v>
      </c>
      <c r="O327" s="93"/>
      <c r="P327" s="238">
        <f>O327*H327</f>
        <v>0</v>
      </c>
      <c r="Q327" s="238">
        <v>0.050000000000000003</v>
      </c>
      <c r="R327" s="238">
        <f>Q327*H327</f>
        <v>0.10000000000000001</v>
      </c>
      <c r="S327" s="238">
        <v>0</v>
      </c>
      <c r="T327" s="239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40" t="s">
        <v>266</v>
      </c>
      <c r="AT327" s="240" t="s">
        <v>509</v>
      </c>
      <c r="AU327" s="240" t="s">
        <v>92</v>
      </c>
      <c r="AY327" s="18" t="s">
        <v>193</v>
      </c>
      <c r="BE327" s="241">
        <f>IF(N327="základní",J327,0)</f>
        <v>0</v>
      </c>
      <c r="BF327" s="241">
        <f>IF(N327="snížená",J327,0)</f>
        <v>0</v>
      </c>
      <c r="BG327" s="241">
        <f>IF(N327="zákl. přenesená",J327,0)</f>
        <v>0</v>
      </c>
      <c r="BH327" s="241">
        <f>IF(N327="sníž. přenesená",J327,0)</f>
        <v>0</v>
      </c>
      <c r="BI327" s="241">
        <f>IF(N327="nulová",J327,0)</f>
        <v>0</v>
      </c>
      <c r="BJ327" s="18" t="s">
        <v>92</v>
      </c>
      <c r="BK327" s="241">
        <f>ROUND(I327*H327,2)</f>
        <v>0</v>
      </c>
      <c r="BL327" s="18" t="s">
        <v>199</v>
      </c>
      <c r="BM327" s="240" t="s">
        <v>1297</v>
      </c>
    </row>
    <row r="328" s="2" customFormat="1" ht="21.75" customHeight="1">
      <c r="A328" s="40"/>
      <c r="B328" s="41"/>
      <c r="C328" s="229" t="s">
        <v>586</v>
      </c>
      <c r="D328" s="229" t="s">
        <v>196</v>
      </c>
      <c r="E328" s="230" t="s">
        <v>1298</v>
      </c>
      <c r="F328" s="231" t="s">
        <v>1299</v>
      </c>
      <c r="G328" s="232" t="s">
        <v>221</v>
      </c>
      <c r="H328" s="233">
        <v>2</v>
      </c>
      <c r="I328" s="234"/>
      <c r="J328" s="235">
        <f>ROUND(I328*H328,2)</f>
        <v>0</v>
      </c>
      <c r="K328" s="231" t="s">
        <v>222</v>
      </c>
      <c r="L328" s="46"/>
      <c r="M328" s="236" t="s">
        <v>1</v>
      </c>
      <c r="N328" s="237" t="s">
        <v>50</v>
      </c>
      <c r="O328" s="93"/>
      <c r="P328" s="238">
        <f>O328*H328</f>
        <v>0</v>
      </c>
      <c r="Q328" s="238">
        <v>0.00159052</v>
      </c>
      <c r="R328" s="238">
        <f>Q328*H328</f>
        <v>0.00318104</v>
      </c>
      <c r="S328" s="238">
        <v>0</v>
      </c>
      <c r="T328" s="239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40" t="s">
        <v>199</v>
      </c>
      <c r="AT328" s="240" t="s">
        <v>196</v>
      </c>
      <c r="AU328" s="240" t="s">
        <v>92</v>
      </c>
      <c r="AY328" s="18" t="s">
        <v>193</v>
      </c>
      <c r="BE328" s="241">
        <f>IF(N328="základní",J328,0)</f>
        <v>0</v>
      </c>
      <c r="BF328" s="241">
        <f>IF(N328="snížená",J328,0)</f>
        <v>0</v>
      </c>
      <c r="BG328" s="241">
        <f>IF(N328="zákl. přenesená",J328,0)</f>
        <v>0</v>
      </c>
      <c r="BH328" s="241">
        <f>IF(N328="sníž. přenesená",J328,0)</f>
        <v>0</v>
      </c>
      <c r="BI328" s="241">
        <f>IF(N328="nulová",J328,0)</f>
        <v>0</v>
      </c>
      <c r="BJ328" s="18" t="s">
        <v>92</v>
      </c>
      <c r="BK328" s="241">
        <f>ROUND(I328*H328,2)</f>
        <v>0</v>
      </c>
      <c r="BL328" s="18" t="s">
        <v>199</v>
      </c>
      <c r="BM328" s="240" t="s">
        <v>1300</v>
      </c>
    </row>
    <row r="329" s="2" customFormat="1" ht="21.75" customHeight="1">
      <c r="A329" s="40"/>
      <c r="B329" s="41"/>
      <c r="C329" s="229" t="s">
        <v>592</v>
      </c>
      <c r="D329" s="229" t="s">
        <v>196</v>
      </c>
      <c r="E329" s="230" t="s">
        <v>894</v>
      </c>
      <c r="F329" s="231" t="s">
        <v>895</v>
      </c>
      <c r="G329" s="232" t="s">
        <v>221</v>
      </c>
      <c r="H329" s="233">
        <v>1</v>
      </c>
      <c r="I329" s="234"/>
      <c r="J329" s="235">
        <f>ROUND(I329*H329,2)</f>
        <v>0</v>
      </c>
      <c r="K329" s="231" t="s">
        <v>222</v>
      </c>
      <c r="L329" s="46"/>
      <c r="M329" s="236" t="s">
        <v>1</v>
      </c>
      <c r="N329" s="237" t="s">
        <v>50</v>
      </c>
      <c r="O329" s="93"/>
      <c r="P329" s="238">
        <f>O329*H329</f>
        <v>0</v>
      </c>
      <c r="Q329" s="238">
        <v>0.0027946400000000001</v>
      </c>
      <c r="R329" s="238">
        <f>Q329*H329</f>
        <v>0.0027946400000000001</v>
      </c>
      <c r="S329" s="238">
        <v>0</v>
      </c>
      <c r="T329" s="239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40" t="s">
        <v>199</v>
      </c>
      <c r="AT329" s="240" t="s">
        <v>196</v>
      </c>
      <c r="AU329" s="240" t="s">
        <v>92</v>
      </c>
      <c r="AY329" s="18" t="s">
        <v>193</v>
      </c>
      <c r="BE329" s="241">
        <f>IF(N329="základní",J329,0)</f>
        <v>0</v>
      </c>
      <c r="BF329" s="241">
        <f>IF(N329="snížená",J329,0)</f>
        <v>0</v>
      </c>
      <c r="BG329" s="241">
        <f>IF(N329="zákl. přenesená",J329,0)</f>
        <v>0</v>
      </c>
      <c r="BH329" s="241">
        <f>IF(N329="sníž. přenesená",J329,0)</f>
        <v>0</v>
      </c>
      <c r="BI329" s="241">
        <f>IF(N329="nulová",J329,0)</f>
        <v>0</v>
      </c>
      <c r="BJ329" s="18" t="s">
        <v>92</v>
      </c>
      <c r="BK329" s="241">
        <f>ROUND(I329*H329,2)</f>
        <v>0</v>
      </c>
      <c r="BL329" s="18" t="s">
        <v>199</v>
      </c>
      <c r="BM329" s="240" t="s">
        <v>1301</v>
      </c>
    </row>
    <row r="330" s="2" customFormat="1" ht="21.75" customHeight="1">
      <c r="A330" s="40"/>
      <c r="B330" s="41"/>
      <c r="C330" s="229" t="s">
        <v>598</v>
      </c>
      <c r="D330" s="229" t="s">
        <v>196</v>
      </c>
      <c r="E330" s="230" t="s">
        <v>1302</v>
      </c>
      <c r="F330" s="231" t="s">
        <v>1303</v>
      </c>
      <c r="G330" s="232" t="s">
        <v>221</v>
      </c>
      <c r="H330" s="233">
        <v>1</v>
      </c>
      <c r="I330" s="234"/>
      <c r="J330" s="235">
        <f>ROUND(I330*H330,2)</f>
        <v>0</v>
      </c>
      <c r="K330" s="231" t="s">
        <v>222</v>
      </c>
      <c r="L330" s="46"/>
      <c r="M330" s="236" t="s">
        <v>1</v>
      </c>
      <c r="N330" s="237" t="s">
        <v>50</v>
      </c>
      <c r="O330" s="93"/>
      <c r="P330" s="238">
        <f>O330*H330</f>
        <v>0</v>
      </c>
      <c r="Q330" s="238">
        <v>0.0050329600000000004</v>
      </c>
      <c r="R330" s="238">
        <f>Q330*H330</f>
        <v>0.0050329600000000004</v>
      </c>
      <c r="S330" s="238">
        <v>0</v>
      </c>
      <c r="T330" s="239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40" t="s">
        <v>199</v>
      </c>
      <c r="AT330" s="240" t="s">
        <v>196</v>
      </c>
      <c r="AU330" s="240" t="s">
        <v>92</v>
      </c>
      <c r="AY330" s="18" t="s">
        <v>193</v>
      </c>
      <c r="BE330" s="241">
        <f>IF(N330="základní",J330,0)</f>
        <v>0</v>
      </c>
      <c r="BF330" s="241">
        <f>IF(N330="snížená",J330,0)</f>
        <v>0</v>
      </c>
      <c r="BG330" s="241">
        <f>IF(N330="zákl. přenesená",J330,0)</f>
        <v>0</v>
      </c>
      <c r="BH330" s="241">
        <f>IF(N330="sníž. přenesená",J330,0)</f>
        <v>0</v>
      </c>
      <c r="BI330" s="241">
        <f>IF(N330="nulová",J330,0)</f>
        <v>0</v>
      </c>
      <c r="BJ330" s="18" t="s">
        <v>92</v>
      </c>
      <c r="BK330" s="241">
        <f>ROUND(I330*H330,2)</f>
        <v>0</v>
      </c>
      <c r="BL330" s="18" t="s">
        <v>199</v>
      </c>
      <c r="BM330" s="240" t="s">
        <v>1304</v>
      </c>
    </row>
    <row r="331" s="2" customFormat="1" ht="21.75" customHeight="1">
      <c r="A331" s="40"/>
      <c r="B331" s="41"/>
      <c r="C331" s="229" t="s">
        <v>604</v>
      </c>
      <c r="D331" s="229" t="s">
        <v>196</v>
      </c>
      <c r="E331" s="230" t="s">
        <v>1305</v>
      </c>
      <c r="F331" s="231" t="s">
        <v>1306</v>
      </c>
      <c r="G331" s="232" t="s">
        <v>221</v>
      </c>
      <c r="H331" s="233">
        <v>1</v>
      </c>
      <c r="I331" s="234"/>
      <c r="J331" s="235">
        <f>ROUND(I331*H331,2)</f>
        <v>0</v>
      </c>
      <c r="K331" s="231" t="s">
        <v>222</v>
      </c>
      <c r="L331" s="46"/>
      <c r="M331" s="236" t="s">
        <v>1</v>
      </c>
      <c r="N331" s="237" t="s">
        <v>50</v>
      </c>
      <c r="O331" s="93"/>
      <c r="P331" s="238">
        <f>O331*H331</f>
        <v>0</v>
      </c>
      <c r="Q331" s="238">
        <v>0.012471640000000001</v>
      </c>
      <c r="R331" s="238">
        <f>Q331*H331</f>
        <v>0.012471640000000001</v>
      </c>
      <c r="S331" s="238">
        <v>0</v>
      </c>
      <c r="T331" s="239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40" t="s">
        <v>199</v>
      </c>
      <c r="AT331" s="240" t="s">
        <v>196</v>
      </c>
      <c r="AU331" s="240" t="s">
        <v>92</v>
      </c>
      <c r="AY331" s="18" t="s">
        <v>193</v>
      </c>
      <c r="BE331" s="241">
        <f>IF(N331="základní",J331,0)</f>
        <v>0</v>
      </c>
      <c r="BF331" s="241">
        <f>IF(N331="snížená",J331,0)</f>
        <v>0</v>
      </c>
      <c r="BG331" s="241">
        <f>IF(N331="zákl. přenesená",J331,0)</f>
        <v>0</v>
      </c>
      <c r="BH331" s="241">
        <f>IF(N331="sníž. přenesená",J331,0)</f>
        <v>0</v>
      </c>
      <c r="BI331" s="241">
        <f>IF(N331="nulová",J331,0)</f>
        <v>0</v>
      </c>
      <c r="BJ331" s="18" t="s">
        <v>92</v>
      </c>
      <c r="BK331" s="241">
        <f>ROUND(I331*H331,2)</f>
        <v>0</v>
      </c>
      <c r="BL331" s="18" t="s">
        <v>199</v>
      </c>
      <c r="BM331" s="240" t="s">
        <v>1307</v>
      </c>
    </row>
    <row r="332" s="2" customFormat="1" ht="24.15" customHeight="1">
      <c r="A332" s="40"/>
      <c r="B332" s="41"/>
      <c r="C332" s="229" t="s">
        <v>608</v>
      </c>
      <c r="D332" s="229" t="s">
        <v>196</v>
      </c>
      <c r="E332" s="230" t="s">
        <v>898</v>
      </c>
      <c r="F332" s="231" t="s">
        <v>899</v>
      </c>
      <c r="G332" s="232" t="s">
        <v>221</v>
      </c>
      <c r="H332" s="233">
        <v>5</v>
      </c>
      <c r="I332" s="234"/>
      <c r="J332" s="235">
        <f>ROUND(I332*H332,2)</f>
        <v>0</v>
      </c>
      <c r="K332" s="231" t="s">
        <v>222</v>
      </c>
      <c r="L332" s="46"/>
      <c r="M332" s="236" t="s">
        <v>1</v>
      </c>
      <c r="N332" s="237" t="s">
        <v>50</v>
      </c>
      <c r="O332" s="93"/>
      <c r="P332" s="238">
        <f>O332*H332</f>
        <v>0</v>
      </c>
      <c r="Q332" s="238">
        <v>0</v>
      </c>
      <c r="R332" s="238">
        <f>Q332*H332</f>
        <v>0</v>
      </c>
      <c r="S332" s="238">
        <v>0</v>
      </c>
      <c r="T332" s="239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40" t="s">
        <v>199</v>
      </c>
      <c r="AT332" s="240" t="s">
        <v>196</v>
      </c>
      <c r="AU332" s="240" t="s">
        <v>92</v>
      </c>
      <c r="AY332" s="18" t="s">
        <v>193</v>
      </c>
      <c r="BE332" s="241">
        <f>IF(N332="základní",J332,0)</f>
        <v>0</v>
      </c>
      <c r="BF332" s="241">
        <f>IF(N332="snížená",J332,0)</f>
        <v>0</v>
      </c>
      <c r="BG332" s="241">
        <f>IF(N332="zákl. přenesená",J332,0)</f>
        <v>0</v>
      </c>
      <c r="BH332" s="241">
        <f>IF(N332="sníž. přenesená",J332,0)</f>
        <v>0</v>
      </c>
      <c r="BI332" s="241">
        <f>IF(N332="nulová",J332,0)</f>
        <v>0</v>
      </c>
      <c r="BJ332" s="18" t="s">
        <v>92</v>
      </c>
      <c r="BK332" s="241">
        <f>ROUND(I332*H332,2)</f>
        <v>0</v>
      </c>
      <c r="BL332" s="18" t="s">
        <v>199</v>
      </c>
      <c r="BM332" s="240" t="s">
        <v>1308</v>
      </c>
    </row>
    <row r="333" s="2" customFormat="1" ht="16.5" customHeight="1">
      <c r="A333" s="40"/>
      <c r="B333" s="41"/>
      <c r="C333" s="286" t="s">
        <v>614</v>
      </c>
      <c r="D333" s="286" t="s">
        <v>509</v>
      </c>
      <c r="E333" s="287" t="s">
        <v>1309</v>
      </c>
      <c r="F333" s="288" t="s">
        <v>1310</v>
      </c>
      <c r="G333" s="289" t="s">
        <v>256</v>
      </c>
      <c r="H333" s="290">
        <v>1</v>
      </c>
      <c r="I333" s="291"/>
      <c r="J333" s="292">
        <f>ROUND(I333*H333,2)</f>
        <v>0</v>
      </c>
      <c r="K333" s="288" t="s">
        <v>1</v>
      </c>
      <c r="L333" s="293"/>
      <c r="M333" s="294" t="s">
        <v>1</v>
      </c>
      <c r="N333" s="295" t="s">
        <v>50</v>
      </c>
      <c r="O333" s="93"/>
      <c r="P333" s="238">
        <f>O333*H333</f>
        <v>0</v>
      </c>
      <c r="Q333" s="238">
        <v>0.02</v>
      </c>
      <c r="R333" s="238">
        <f>Q333*H333</f>
        <v>0.02</v>
      </c>
      <c r="S333" s="238">
        <v>0</v>
      </c>
      <c r="T333" s="239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40" t="s">
        <v>266</v>
      </c>
      <c r="AT333" s="240" t="s">
        <v>509</v>
      </c>
      <c r="AU333" s="240" t="s">
        <v>92</v>
      </c>
      <c r="AY333" s="18" t="s">
        <v>193</v>
      </c>
      <c r="BE333" s="241">
        <f>IF(N333="základní",J333,0)</f>
        <v>0</v>
      </c>
      <c r="BF333" s="241">
        <f>IF(N333="snížená",J333,0)</f>
        <v>0</v>
      </c>
      <c r="BG333" s="241">
        <f>IF(N333="zákl. přenesená",J333,0)</f>
        <v>0</v>
      </c>
      <c r="BH333" s="241">
        <f>IF(N333="sníž. přenesená",J333,0)</f>
        <v>0</v>
      </c>
      <c r="BI333" s="241">
        <f>IF(N333="nulová",J333,0)</f>
        <v>0</v>
      </c>
      <c r="BJ333" s="18" t="s">
        <v>92</v>
      </c>
      <c r="BK333" s="241">
        <f>ROUND(I333*H333,2)</f>
        <v>0</v>
      </c>
      <c r="BL333" s="18" t="s">
        <v>199</v>
      </c>
      <c r="BM333" s="240" t="s">
        <v>1311</v>
      </c>
    </row>
    <row r="334" s="2" customFormat="1" ht="16.5" customHeight="1">
      <c r="A334" s="40"/>
      <c r="B334" s="41"/>
      <c r="C334" s="286" t="s">
        <v>618</v>
      </c>
      <c r="D334" s="286" t="s">
        <v>509</v>
      </c>
      <c r="E334" s="287" t="s">
        <v>1312</v>
      </c>
      <c r="F334" s="288" t="s">
        <v>1313</v>
      </c>
      <c r="G334" s="289" t="s">
        <v>256</v>
      </c>
      <c r="H334" s="290">
        <v>2</v>
      </c>
      <c r="I334" s="291"/>
      <c r="J334" s="292">
        <f>ROUND(I334*H334,2)</f>
        <v>0</v>
      </c>
      <c r="K334" s="288" t="s">
        <v>1</v>
      </c>
      <c r="L334" s="293"/>
      <c r="M334" s="294" t="s">
        <v>1</v>
      </c>
      <c r="N334" s="295" t="s">
        <v>50</v>
      </c>
      <c r="O334" s="93"/>
      <c r="P334" s="238">
        <f>O334*H334</f>
        <v>0</v>
      </c>
      <c r="Q334" s="238">
        <v>0.025000000000000001</v>
      </c>
      <c r="R334" s="238">
        <f>Q334*H334</f>
        <v>0.050000000000000003</v>
      </c>
      <c r="S334" s="238">
        <v>0</v>
      </c>
      <c r="T334" s="239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40" t="s">
        <v>266</v>
      </c>
      <c r="AT334" s="240" t="s">
        <v>509</v>
      </c>
      <c r="AU334" s="240" t="s">
        <v>92</v>
      </c>
      <c r="AY334" s="18" t="s">
        <v>193</v>
      </c>
      <c r="BE334" s="241">
        <f>IF(N334="základní",J334,0)</f>
        <v>0</v>
      </c>
      <c r="BF334" s="241">
        <f>IF(N334="snížená",J334,0)</f>
        <v>0</v>
      </c>
      <c r="BG334" s="241">
        <f>IF(N334="zákl. přenesená",J334,0)</f>
        <v>0</v>
      </c>
      <c r="BH334" s="241">
        <f>IF(N334="sníž. přenesená",J334,0)</f>
        <v>0</v>
      </c>
      <c r="BI334" s="241">
        <f>IF(N334="nulová",J334,0)</f>
        <v>0</v>
      </c>
      <c r="BJ334" s="18" t="s">
        <v>92</v>
      </c>
      <c r="BK334" s="241">
        <f>ROUND(I334*H334,2)</f>
        <v>0</v>
      </c>
      <c r="BL334" s="18" t="s">
        <v>199</v>
      </c>
      <c r="BM334" s="240" t="s">
        <v>1314</v>
      </c>
    </row>
    <row r="335" s="2" customFormat="1" ht="16.5" customHeight="1">
      <c r="A335" s="40"/>
      <c r="B335" s="41"/>
      <c r="C335" s="229" t="s">
        <v>622</v>
      </c>
      <c r="D335" s="229" t="s">
        <v>196</v>
      </c>
      <c r="E335" s="230" t="s">
        <v>1315</v>
      </c>
      <c r="F335" s="231" t="s">
        <v>1316</v>
      </c>
      <c r="G335" s="232" t="s">
        <v>221</v>
      </c>
      <c r="H335" s="233">
        <v>3</v>
      </c>
      <c r="I335" s="234"/>
      <c r="J335" s="235">
        <f>ROUND(I335*H335,2)</f>
        <v>0</v>
      </c>
      <c r="K335" s="231" t="s">
        <v>222</v>
      </c>
      <c r="L335" s="46"/>
      <c r="M335" s="236" t="s">
        <v>1</v>
      </c>
      <c r="N335" s="237" t="s">
        <v>50</v>
      </c>
      <c r="O335" s="93"/>
      <c r="P335" s="238">
        <f>O335*H335</f>
        <v>0</v>
      </c>
      <c r="Q335" s="238">
        <v>0.00086912000000000003</v>
      </c>
      <c r="R335" s="238">
        <f>Q335*H335</f>
        <v>0.00260736</v>
      </c>
      <c r="S335" s="238">
        <v>0</v>
      </c>
      <c r="T335" s="239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40" t="s">
        <v>199</v>
      </c>
      <c r="AT335" s="240" t="s">
        <v>196</v>
      </c>
      <c r="AU335" s="240" t="s">
        <v>92</v>
      </c>
      <c r="AY335" s="18" t="s">
        <v>193</v>
      </c>
      <c r="BE335" s="241">
        <f>IF(N335="základní",J335,0)</f>
        <v>0</v>
      </c>
      <c r="BF335" s="241">
        <f>IF(N335="snížená",J335,0)</f>
        <v>0</v>
      </c>
      <c r="BG335" s="241">
        <f>IF(N335="zákl. přenesená",J335,0)</f>
        <v>0</v>
      </c>
      <c r="BH335" s="241">
        <f>IF(N335="sníž. přenesená",J335,0)</f>
        <v>0</v>
      </c>
      <c r="BI335" s="241">
        <f>IF(N335="nulová",J335,0)</f>
        <v>0</v>
      </c>
      <c r="BJ335" s="18" t="s">
        <v>92</v>
      </c>
      <c r="BK335" s="241">
        <f>ROUND(I335*H335,2)</f>
        <v>0</v>
      </c>
      <c r="BL335" s="18" t="s">
        <v>199</v>
      </c>
      <c r="BM335" s="240" t="s">
        <v>1317</v>
      </c>
    </row>
    <row r="336" s="13" customFormat="1">
      <c r="A336" s="13"/>
      <c r="B336" s="242"/>
      <c r="C336" s="243"/>
      <c r="D336" s="244" t="s">
        <v>201</v>
      </c>
      <c r="E336" s="245" t="s">
        <v>1</v>
      </c>
      <c r="F336" s="246" t="s">
        <v>1310</v>
      </c>
      <c r="G336" s="243"/>
      <c r="H336" s="245" t="s">
        <v>1</v>
      </c>
      <c r="I336" s="247"/>
      <c r="J336" s="243"/>
      <c r="K336" s="243"/>
      <c r="L336" s="248"/>
      <c r="M336" s="249"/>
      <c r="N336" s="250"/>
      <c r="O336" s="250"/>
      <c r="P336" s="250"/>
      <c r="Q336" s="250"/>
      <c r="R336" s="250"/>
      <c r="S336" s="250"/>
      <c r="T336" s="25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2" t="s">
        <v>201</v>
      </c>
      <c r="AU336" s="252" t="s">
        <v>92</v>
      </c>
      <c r="AV336" s="13" t="s">
        <v>92</v>
      </c>
      <c r="AW336" s="13" t="s">
        <v>40</v>
      </c>
      <c r="AX336" s="13" t="s">
        <v>85</v>
      </c>
      <c r="AY336" s="252" t="s">
        <v>193</v>
      </c>
    </row>
    <row r="337" s="14" customFormat="1">
      <c r="A337" s="14"/>
      <c r="B337" s="253"/>
      <c r="C337" s="254"/>
      <c r="D337" s="244" t="s">
        <v>201</v>
      </c>
      <c r="E337" s="255" t="s">
        <v>1</v>
      </c>
      <c r="F337" s="256" t="s">
        <v>92</v>
      </c>
      <c r="G337" s="254"/>
      <c r="H337" s="257">
        <v>1</v>
      </c>
      <c r="I337" s="258"/>
      <c r="J337" s="254"/>
      <c r="K337" s="254"/>
      <c r="L337" s="259"/>
      <c r="M337" s="260"/>
      <c r="N337" s="261"/>
      <c r="O337" s="261"/>
      <c r="P337" s="261"/>
      <c r="Q337" s="261"/>
      <c r="R337" s="261"/>
      <c r="S337" s="261"/>
      <c r="T337" s="26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3" t="s">
        <v>201</v>
      </c>
      <c r="AU337" s="263" t="s">
        <v>92</v>
      </c>
      <c r="AV337" s="14" t="s">
        <v>94</v>
      </c>
      <c r="AW337" s="14" t="s">
        <v>40</v>
      </c>
      <c r="AX337" s="14" t="s">
        <v>85</v>
      </c>
      <c r="AY337" s="263" t="s">
        <v>193</v>
      </c>
    </row>
    <row r="338" s="13" customFormat="1">
      <c r="A338" s="13"/>
      <c r="B338" s="242"/>
      <c r="C338" s="243"/>
      <c r="D338" s="244" t="s">
        <v>201</v>
      </c>
      <c r="E338" s="245" t="s">
        <v>1</v>
      </c>
      <c r="F338" s="246" t="s">
        <v>1313</v>
      </c>
      <c r="G338" s="243"/>
      <c r="H338" s="245" t="s">
        <v>1</v>
      </c>
      <c r="I338" s="247"/>
      <c r="J338" s="243"/>
      <c r="K338" s="243"/>
      <c r="L338" s="248"/>
      <c r="M338" s="249"/>
      <c r="N338" s="250"/>
      <c r="O338" s="250"/>
      <c r="P338" s="250"/>
      <c r="Q338" s="250"/>
      <c r="R338" s="250"/>
      <c r="S338" s="250"/>
      <c r="T338" s="25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2" t="s">
        <v>201</v>
      </c>
      <c r="AU338" s="252" t="s">
        <v>92</v>
      </c>
      <c r="AV338" s="13" t="s">
        <v>92</v>
      </c>
      <c r="AW338" s="13" t="s">
        <v>40</v>
      </c>
      <c r="AX338" s="13" t="s">
        <v>85</v>
      </c>
      <c r="AY338" s="252" t="s">
        <v>193</v>
      </c>
    </row>
    <row r="339" s="14" customFormat="1">
      <c r="A339" s="14"/>
      <c r="B339" s="253"/>
      <c r="C339" s="254"/>
      <c r="D339" s="244" t="s">
        <v>201</v>
      </c>
      <c r="E339" s="255" t="s">
        <v>1</v>
      </c>
      <c r="F339" s="256" t="s">
        <v>94</v>
      </c>
      <c r="G339" s="254"/>
      <c r="H339" s="257">
        <v>2</v>
      </c>
      <c r="I339" s="258"/>
      <c r="J339" s="254"/>
      <c r="K339" s="254"/>
      <c r="L339" s="259"/>
      <c r="M339" s="260"/>
      <c r="N339" s="261"/>
      <c r="O339" s="261"/>
      <c r="P339" s="261"/>
      <c r="Q339" s="261"/>
      <c r="R339" s="261"/>
      <c r="S339" s="261"/>
      <c r="T339" s="26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3" t="s">
        <v>201</v>
      </c>
      <c r="AU339" s="263" t="s">
        <v>92</v>
      </c>
      <c r="AV339" s="14" t="s">
        <v>94</v>
      </c>
      <c r="AW339" s="14" t="s">
        <v>40</v>
      </c>
      <c r="AX339" s="14" t="s">
        <v>85</v>
      </c>
      <c r="AY339" s="263" t="s">
        <v>193</v>
      </c>
    </row>
    <row r="340" s="15" customFormat="1">
      <c r="A340" s="15"/>
      <c r="B340" s="264"/>
      <c r="C340" s="265"/>
      <c r="D340" s="244" t="s">
        <v>201</v>
      </c>
      <c r="E340" s="266" t="s">
        <v>1</v>
      </c>
      <c r="F340" s="267" t="s">
        <v>252</v>
      </c>
      <c r="G340" s="265"/>
      <c r="H340" s="268">
        <v>3</v>
      </c>
      <c r="I340" s="269"/>
      <c r="J340" s="265"/>
      <c r="K340" s="265"/>
      <c r="L340" s="270"/>
      <c r="M340" s="271"/>
      <c r="N340" s="272"/>
      <c r="O340" s="272"/>
      <c r="P340" s="272"/>
      <c r="Q340" s="272"/>
      <c r="R340" s="272"/>
      <c r="S340" s="272"/>
      <c r="T340" s="273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4" t="s">
        <v>201</v>
      </c>
      <c r="AU340" s="274" t="s">
        <v>92</v>
      </c>
      <c r="AV340" s="15" t="s">
        <v>199</v>
      </c>
      <c r="AW340" s="15" t="s">
        <v>40</v>
      </c>
      <c r="AX340" s="15" t="s">
        <v>92</v>
      </c>
      <c r="AY340" s="274" t="s">
        <v>193</v>
      </c>
    </row>
    <row r="341" s="2" customFormat="1" ht="21.75" customHeight="1">
      <c r="A341" s="40"/>
      <c r="B341" s="41"/>
      <c r="C341" s="229" t="s">
        <v>629</v>
      </c>
      <c r="D341" s="229" t="s">
        <v>196</v>
      </c>
      <c r="E341" s="230" t="s">
        <v>1318</v>
      </c>
      <c r="F341" s="231" t="s">
        <v>1319</v>
      </c>
      <c r="G341" s="232" t="s">
        <v>221</v>
      </c>
      <c r="H341" s="233">
        <v>3</v>
      </c>
      <c r="I341" s="234"/>
      <c r="J341" s="235">
        <f>ROUND(I341*H341,2)</f>
        <v>0</v>
      </c>
      <c r="K341" s="231" t="s">
        <v>222</v>
      </c>
      <c r="L341" s="46"/>
      <c r="M341" s="236" t="s">
        <v>1</v>
      </c>
      <c r="N341" s="237" t="s">
        <v>50</v>
      </c>
      <c r="O341" s="93"/>
      <c r="P341" s="238">
        <f>O341*H341</f>
        <v>0</v>
      </c>
      <c r="Q341" s="238">
        <v>0</v>
      </c>
      <c r="R341" s="238">
        <f>Q341*H341</f>
        <v>0</v>
      </c>
      <c r="S341" s="238">
        <v>0</v>
      </c>
      <c r="T341" s="239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40" t="s">
        <v>199</v>
      </c>
      <c r="AT341" s="240" t="s">
        <v>196</v>
      </c>
      <c r="AU341" s="240" t="s">
        <v>92</v>
      </c>
      <c r="AY341" s="18" t="s">
        <v>193</v>
      </c>
      <c r="BE341" s="241">
        <f>IF(N341="základní",J341,0)</f>
        <v>0</v>
      </c>
      <c r="BF341" s="241">
        <f>IF(N341="snížená",J341,0)</f>
        <v>0</v>
      </c>
      <c r="BG341" s="241">
        <f>IF(N341="zákl. přenesená",J341,0)</f>
        <v>0</v>
      </c>
      <c r="BH341" s="241">
        <f>IF(N341="sníž. přenesená",J341,0)</f>
        <v>0</v>
      </c>
      <c r="BI341" s="241">
        <f>IF(N341="nulová",J341,0)</f>
        <v>0</v>
      </c>
      <c r="BJ341" s="18" t="s">
        <v>92</v>
      </c>
      <c r="BK341" s="241">
        <f>ROUND(I341*H341,2)</f>
        <v>0</v>
      </c>
      <c r="BL341" s="18" t="s">
        <v>199</v>
      </c>
      <c r="BM341" s="240" t="s">
        <v>1320</v>
      </c>
    </row>
    <row r="342" s="2" customFormat="1" ht="16.5" customHeight="1">
      <c r="A342" s="40"/>
      <c r="B342" s="41"/>
      <c r="C342" s="229" t="s">
        <v>633</v>
      </c>
      <c r="D342" s="229" t="s">
        <v>196</v>
      </c>
      <c r="E342" s="230" t="s">
        <v>1321</v>
      </c>
      <c r="F342" s="231" t="s">
        <v>1322</v>
      </c>
      <c r="G342" s="232" t="s">
        <v>221</v>
      </c>
      <c r="H342" s="233">
        <v>3</v>
      </c>
      <c r="I342" s="234"/>
      <c r="J342" s="235">
        <f>ROUND(I342*H342,2)</f>
        <v>0</v>
      </c>
      <c r="K342" s="231" t="s">
        <v>222</v>
      </c>
      <c r="L342" s="46"/>
      <c r="M342" s="236" t="s">
        <v>1</v>
      </c>
      <c r="N342" s="237" t="s">
        <v>50</v>
      </c>
      <c r="O342" s="93"/>
      <c r="P342" s="238">
        <f>O342*H342</f>
        <v>0</v>
      </c>
      <c r="Q342" s="238">
        <v>0</v>
      </c>
      <c r="R342" s="238">
        <f>Q342*H342</f>
        <v>0</v>
      </c>
      <c r="S342" s="238">
        <v>0</v>
      </c>
      <c r="T342" s="239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40" t="s">
        <v>580</v>
      </c>
      <c r="AT342" s="240" t="s">
        <v>196</v>
      </c>
      <c r="AU342" s="240" t="s">
        <v>92</v>
      </c>
      <c r="AY342" s="18" t="s">
        <v>193</v>
      </c>
      <c r="BE342" s="241">
        <f>IF(N342="základní",J342,0)</f>
        <v>0</v>
      </c>
      <c r="BF342" s="241">
        <f>IF(N342="snížená",J342,0)</f>
        <v>0</v>
      </c>
      <c r="BG342" s="241">
        <f>IF(N342="zákl. přenesená",J342,0)</f>
        <v>0</v>
      </c>
      <c r="BH342" s="241">
        <f>IF(N342="sníž. přenesená",J342,0)</f>
        <v>0</v>
      </c>
      <c r="BI342" s="241">
        <f>IF(N342="nulová",J342,0)</f>
        <v>0</v>
      </c>
      <c r="BJ342" s="18" t="s">
        <v>92</v>
      </c>
      <c r="BK342" s="241">
        <f>ROUND(I342*H342,2)</f>
        <v>0</v>
      </c>
      <c r="BL342" s="18" t="s">
        <v>580</v>
      </c>
      <c r="BM342" s="240" t="s">
        <v>1323</v>
      </c>
    </row>
    <row r="343" s="2" customFormat="1" ht="16.5" customHeight="1">
      <c r="A343" s="40"/>
      <c r="B343" s="41"/>
      <c r="C343" s="229" t="s">
        <v>637</v>
      </c>
      <c r="D343" s="229" t="s">
        <v>196</v>
      </c>
      <c r="E343" s="230" t="s">
        <v>1324</v>
      </c>
      <c r="F343" s="231" t="s">
        <v>1325</v>
      </c>
      <c r="G343" s="232" t="s">
        <v>221</v>
      </c>
      <c r="H343" s="233">
        <v>2</v>
      </c>
      <c r="I343" s="234"/>
      <c r="J343" s="235">
        <f>ROUND(I343*H343,2)</f>
        <v>0</v>
      </c>
      <c r="K343" s="231" t="s">
        <v>222</v>
      </c>
      <c r="L343" s="46"/>
      <c r="M343" s="236" t="s">
        <v>1</v>
      </c>
      <c r="N343" s="237" t="s">
        <v>50</v>
      </c>
      <c r="O343" s="93"/>
      <c r="P343" s="238">
        <f>O343*H343</f>
        <v>0</v>
      </c>
      <c r="Q343" s="238">
        <v>0</v>
      </c>
      <c r="R343" s="238">
        <f>Q343*H343</f>
        <v>0</v>
      </c>
      <c r="S343" s="238">
        <v>0</v>
      </c>
      <c r="T343" s="239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40" t="s">
        <v>580</v>
      </c>
      <c r="AT343" s="240" t="s">
        <v>196</v>
      </c>
      <c r="AU343" s="240" t="s">
        <v>92</v>
      </c>
      <c r="AY343" s="18" t="s">
        <v>193</v>
      </c>
      <c r="BE343" s="241">
        <f>IF(N343="základní",J343,0)</f>
        <v>0</v>
      </c>
      <c r="BF343" s="241">
        <f>IF(N343="snížená",J343,0)</f>
        <v>0</v>
      </c>
      <c r="BG343" s="241">
        <f>IF(N343="zákl. přenesená",J343,0)</f>
        <v>0</v>
      </c>
      <c r="BH343" s="241">
        <f>IF(N343="sníž. přenesená",J343,0)</f>
        <v>0</v>
      </c>
      <c r="BI343" s="241">
        <f>IF(N343="nulová",J343,0)</f>
        <v>0</v>
      </c>
      <c r="BJ343" s="18" t="s">
        <v>92</v>
      </c>
      <c r="BK343" s="241">
        <f>ROUND(I343*H343,2)</f>
        <v>0</v>
      </c>
      <c r="BL343" s="18" t="s">
        <v>580</v>
      </c>
      <c r="BM343" s="240" t="s">
        <v>1326</v>
      </c>
    </row>
    <row r="344" s="13" customFormat="1">
      <c r="A344" s="13"/>
      <c r="B344" s="242"/>
      <c r="C344" s="243"/>
      <c r="D344" s="244" t="s">
        <v>201</v>
      </c>
      <c r="E344" s="245" t="s">
        <v>1</v>
      </c>
      <c r="F344" s="246" t="s">
        <v>1327</v>
      </c>
      <c r="G344" s="243"/>
      <c r="H344" s="245" t="s">
        <v>1</v>
      </c>
      <c r="I344" s="247"/>
      <c r="J344" s="243"/>
      <c r="K344" s="243"/>
      <c r="L344" s="248"/>
      <c r="M344" s="249"/>
      <c r="N344" s="250"/>
      <c r="O344" s="250"/>
      <c r="P344" s="250"/>
      <c r="Q344" s="250"/>
      <c r="R344" s="250"/>
      <c r="S344" s="250"/>
      <c r="T344" s="25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2" t="s">
        <v>201</v>
      </c>
      <c r="AU344" s="252" t="s">
        <v>92</v>
      </c>
      <c r="AV344" s="13" t="s">
        <v>92</v>
      </c>
      <c r="AW344" s="13" t="s">
        <v>40</v>
      </c>
      <c r="AX344" s="13" t="s">
        <v>85</v>
      </c>
      <c r="AY344" s="252" t="s">
        <v>193</v>
      </c>
    </row>
    <row r="345" s="14" customFormat="1">
      <c r="A345" s="14"/>
      <c r="B345" s="253"/>
      <c r="C345" s="254"/>
      <c r="D345" s="244" t="s">
        <v>201</v>
      </c>
      <c r="E345" s="255" t="s">
        <v>1</v>
      </c>
      <c r="F345" s="256" t="s">
        <v>94</v>
      </c>
      <c r="G345" s="254"/>
      <c r="H345" s="257">
        <v>2</v>
      </c>
      <c r="I345" s="258"/>
      <c r="J345" s="254"/>
      <c r="K345" s="254"/>
      <c r="L345" s="259"/>
      <c r="M345" s="260"/>
      <c r="N345" s="261"/>
      <c r="O345" s="261"/>
      <c r="P345" s="261"/>
      <c r="Q345" s="261"/>
      <c r="R345" s="261"/>
      <c r="S345" s="261"/>
      <c r="T345" s="26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3" t="s">
        <v>201</v>
      </c>
      <c r="AU345" s="263" t="s">
        <v>92</v>
      </c>
      <c r="AV345" s="14" t="s">
        <v>94</v>
      </c>
      <c r="AW345" s="14" t="s">
        <v>40</v>
      </c>
      <c r="AX345" s="14" t="s">
        <v>92</v>
      </c>
      <c r="AY345" s="263" t="s">
        <v>193</v>
      </c>
    </row>
    <row r="346" s="2" customFormat="1" ht="16.5" customHeight="1">
      <c r="A346" s="40"/>
      <c r="B346" s="41"/>
      <c r="C346" s="229" t="s">
        <v>641</v>
      </c>
      <c r="D346" s="229" t="s">
        <v>196</v>
      </c>
      <c r="E346" s="230" t="s">
        <v>1328</v>
      </c>
      <c r="F346" s="231" t="s">
        <v>1329</v>
      </c>
      <c r="G346" s="232" t="s">
        <v>221</v>
      </c>
      <c r="H346" s="233">
        <v>2</v>
      </c>
      <c r="I346" s="234"/>
      <c r="J346" s="235">
        <f>ROUND(I346*H346,2)</f>
        <v>0</v>
      </c>
      <c r="K346" s="231" t="s">
        <v>222</v>
      </c>
      <c r="L346" s="46"/>
      <c r="M346" s="236" t="s">
        <v>1</v>
      </c>
      <c r="N346" s="237" t="s">
        <v>50</v>
      </c>
      <c r="O346" s="93"/>
      <c r="P346" s="238">
        <f>O346*H346</f>
        <v>0</v>
      </c>
      <c r="Q346" s="238">
        <v>0</v>
      </c>
      <c r="R346" s="238">
        <f>Q346*H346</f>
        <v>0</v>
      </c>
      <c r="S346" s="238">
        <v>0</v>
      </c>
      <c r="T346" s="239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40" t="s">
        <v>580</v>
      </c>
      <c r="AT346" s="240" t="s">
        <v>196</v>
      </c>
      <c r="AU346" s="240" t="s">
        <v>92</v>
      </c>
      <c r="AY346" s="18" t="s">
        <v>193</v>
      </c>
      <c r="BE346" s="241">
        <f>IF(N346="základní",J346,0)</f>
        <v>0</v>
      </c>
      <c r="BF346" s="241">
        <f>IF(N346="snížená",J346,0)</f>
        <v>0</v>
      </c>
      <c r="BG346" s="241">
        <f>IF(N346="zákl. přenesená",J346,0)</f>
        <v>0</v>
      </c>
      <c r="BH346" s="241">
        <f>IF(N346="sníž. přenesená",J346,0)</f>
        <v>0</v>
      </c>
      <c r="BI346" s="241">
        <f>IF(N346="nulová",J346,0)</f>
        <v>0</v>
      </c>
      <c r="BJ346" s="18" t="s">
        <v>92</v>
      </c>
      <c r="BK346" s="241">
        <f>ROUND(I346*H346,2)</f>
        <v>0</v>
      </c>
      <c r="BL346" s="18" t="s">
        <v>580</v>
      </c>
      <c r="BM346" s="240" t="s">
        <v>1330</v>
      </c>
    </row>
    <row r="347" s="13" customFormat="1">
      <c r="A347" s="13"/>
      <c r="B347" s="242"/>
      <c r="C347" s="243"/>
      <c r="D347" s="244" t="s">
        <v>201</v>
      </c>
      <c r="E347" s="245" t="s">
        <v>1</v>
      </c>
      <c r="F347" s="246" t="s">
        <v>1331</v>
      </c>
      <c r="G347" s="243"/>
      <c r="H347" s="245" t="s">
        <v>1</v>
      </c>
      <c r="I347" s="247"/>
      <c r="J347" s="243"/>
      <c r="K347" s="243"/>
      <c r="L347" s="248"/>
      <c r="M347" s="249"/>
      <c r="N347" s="250"/>
      <c r="O347" s="250"/>
      <c r="P347" s="250"/>
      <c r="Q347" s="250"/>
      <c r="R347" s="250"/>
      <c r="S347" s="250"/>
      <c r="T347" s="25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2" t="s">
        <v>201</v>
      </c>
      <c r="AU347" s="252" t="s">
        <v>92</v>
      </c>
      <c r="AV347" s="13" t="s">
        <v>92</v>
      </c>
      <c r="AW347" s="13" t="s">
        <v>40</v>
      </c>
      <c r="AX347" s="13" t="s">
        <v>85</v>
      </c>
      <c r="AY347" s="252" t="s">
        <v>193</v>
      </c>
    </row>
    <row r="348" s="14" customFormat="1">
      <c r="A348" s="14"/>
      <c r="B348" s="253"/>
      <c r="C348" s="254"/>
      <c r="D348" s="244" t="s">
        <v>201</v>
      </c>
      <c r="E348" s="255" t="s">
        <v>1</v>
      </c>
      <c r="F348" s="256" t="s">
        <v>94</v>
      </c>
      <c r="G348" s="254"/>
      <c r="H348" s="257">
        <v>2</v>
      </c>
      <c r="I348" s="258"/>
      <c r="J348" s="254"/>
      <c r="K348" s="254"/>
      <c r="L348" s="259"/>
      <c r="M348" s="260"/>
      <c r="N348" s="261"/>
      <c r="O348" s="261"/>
      <c r="P348" s="261"/>
      <c r="Q348" s="261"/>
      <c r="R348" s="261"/>
      <c r="S348" s="261"/>
      <c r="T348" s="26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3" t="s">
        <v>201</v>
      </c>
      <c r="AU348" s="263" t="s">
        <v>92</v>
      </c>
      <c r="AV348" s="14" t="s">
        <v>94</v>
      </c>
      <c r="AW348" s="14" t="s">
        <v>40</v>
      </c>
      <c r="AX348" s="14" t="s">
        <v>92</v>
      </c>
      <c r="AY348" s="263" t="s">
        <v>193</v>
      </c>
    </row>
    <row r="349" s="2" customFormat="1" ht="16.5" customHeight="1">
      <c r="A349" s="40"/>
      <c r="B349" s="41"/>
      <c r="C349" s="229" t="s">
        <v>646</v>
      </c>
      <c r="D349" s="229" t="s">
        <v>196</v>
      </c>
      <c r="E349" s="230" t="s">
        <v>1178</v>
      </c>
      <c r="F349" s="231" t="s">
        <v>1179</v>
      </c>
      <c r="G349" s="232" t="s">
        <v>221</v>
      </c>
      <c r="H349" s="233">
        <v>10</v>
      </c>
      <c r="I349" s="234"/>
      <c r="J349" s="235">
        <f>ROUND(I349*H349,2)</f>
        <v>0</v>
      </c>
      <c r="K349" s="231" t="s">
        <v>222</v>
      </c>
      <c r="L349" s="46"/>
      <c r="M349" s="236" t="s">
        <v>1</v>
      </c>
      <c r="N349" s="237" t="s">
        <v>50</v>
      </c>
      <c r="O349" s="93"/>
      <c r="P349" s="238">
        <f>O349*H349</f>
        <v>0</v>
      </c>
      <c r="Q349" s="238">
        <v>0</v>
      </c>
      <c r="R349" s="238">
        <f>Q349*H349</f>
        <v>0</v>
      </c>
      <c r="S349" s="238">
        <v>0</v>
      </c>
      <c r="T349" s="239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40" t="s">
        <v>580</v>
      </c>
      <c r="AT349" s="240" t="s">
        <v>196</v>
      </c>
      <c r="AU349" s="240" t="s">
        <v>92</v>
      </c>
      <c r="AY349" s="18" t="s">
        <v>193</v>
      </c>
      <c r="BE349" s="241">
        <f>IF(N349="základní",J349,0)</f>
        <v>0</v>
      </c>
      <c r="BF349" s="241">
        <f>IF(N349="snížená",J349,0)</f>
        <v>0</v>
      </c>
      <c r="BG349" s="241">
        <f>IF(N349="zákl. přenesená",J349,0)</f>
        <v>0</v>
      </c>
      <c r="BH349" s="241">
        <f>IF(N349="sníž. přenesená",J349,0)</f>
        <v>0</v>
      </c>
      <c r="BI349" s="241">
        <f>IF(N349="nulová",J349,0)</f>
        <v>0</v>
      </c>
      <c r="BJ349" s="18" t="s">
        <v>92</v>
      </c>
      <c r="BK349" s="241">
        <f>ROUND(I349*H349,2)</f>
        <v>0</v>
      </c>
      <c r="BL349" s="18" t="s">
        <v>580</v>
      </c>
      <c r="BM349" s="240" t="s">
        <v>1332</v>
      </c>
    </row>
    <row r="350" s="13" customFormat="1">
      <c r="A350" s="13"/>
      <c r="B350" s="242"/>
      <c r="C350" s="243"/>
      <c r="D350" s="244" t="s">
        <v>201</v>
      </c>
      <c r="E350" s="245" t="s">
        <v>1</v>
      </c>
      <c r="F350" s="246" t="s">
        <v>1260</v>
      </c>
      <c r="G350" s="243"/>
      <c r="H350" s="245" t="s">
        <v>1</v>
      </c>
      <c r="I350" s="247"/>
      <c r="J350" s="243"/>
      <c r="K350" s="243"/>
      <c r="L350" s="248"/>
      <c r="M350" s="249"/>
      <c r="N350" s="250"/>
      <c r="O350" s="250"/>
      <c r="P350" s="250"/>
      <c r="Q350" s="250"/>
      <c r="R350" s="250"/>
      <c r="S350" s="250"/>
      <c r="T350" s="25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2" t="s">
        <v>201</v>
      </c>
      <c r="AU350" s="252" t="s">
        <v>92</v>
      </c>
      <c r="AV350" s="13" t="s">
        <v>92</v>
      </c>
      <c r="AW350" s="13" t="s">
        <v>40</v>
      </c>
      <c r="AX350" s="13" t="s">
        <v>85</v>
      </c>
      <c r="AY350" s="252" t="s">
        <v>193</v>
      </c>
    </row>
    <row r="351" s="14" customFormat="1">
      <c r="A351" s="14"/>
      <c r="B351" s="253"/>
      <c r="C351" s="254"/>
      <c r="D351" s="244" t="s">
        <v>201</v>
      </c>
      <c r="E351" s="255" t="s">
        <v>1</v>
      </c>
      <c r="F351" s="256" t="s">
        <v>211</v>
      </c>
      <c r="G351" s="254"/>
      <c r="H351" s="257">
        <v>3</v>
      </c>
      <c r="I351" s="258"/>
      <c r="J351" s="254"/>
      <c r="K351" s="254"/>
      <c r="L351" s="259"/>
      <c r="M351" s="260"/>
      <c r="N351" s="261"/>
      <c r="O351" s="261"/>
      <c r="P351" s="261"/>
      <c r="Q351" s="261"/>
      <c r="R351" s="261"/>
      <c r="S351" s="261"/>
      <c r="T351" s="26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3" t="s">
        <v>201</v>
      </c>
      <c r="AU351" s="263" t="s">
        <v>92</v>
      </c>
      <c r="AV351" s="14" t="s">
        <v>94</v>
      </c>
      <c r="AW351" s="14" t="s">
        <v>40</v>
      </c>
      <c r="AX351" s="14" t="s">
        <v>85</v>
      </c>
      <c r="AY351" s="263" t="s">
        <v>193</v>
      </c>
    </row>
    <row r="352" s="13" customFormat="1">
      <c r="A352" s="13"/>
      <c r="B352" s="242"/>
      <c r="C352" s="243"/>
      <c r="D352" s="244" t="s">
        <v>201</v>
      </c>
      <c r="E352" s="245" t="s">
        <v>1</v>
      </c>
      <c r="F352" s="246" t="s">
        <v>1261</v>
      </c>
      <c r="G352" s="243"/>
      <c r="H352" s="245" t="s">
        <v>1</v>
      </c>
      <c r="I352" s="247"/>
      <c r="J352" s="243"/>
      <c r="K352" s="243"/>
      <c r="L352" s="248"/>
      <c r="M352" s="249"/>
      <c r="N352" s="250"/>
      <c r="O352" s="250"/>
      <c r="P352" s="250"/>
      <c r="Q352" s="250"/>
      <c r="R352" s="250"/>
      <c r="S352" s="250"/>
      <c r="T352" s="25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2" t="s">
        <v>201</v>
      </c>
      <c r="AU352" s="252" t="s">
        <v>92</v>
      </c>
      <c r="AV352" s="13" t="s">
        <v>92</v>
      </c>
      <c r="AW352" s="13" t="s">
        <v>40</v>
      </c>
      <c r="AX352" s="13" t="s">
        <v>85</v>
      </c>
      <c r="AY352" s="252" t="s">
        <v>193</v>
      </c>
    </row>
    <row r="353" s="14" customFormat="1">
      <c r="A353" s="14"/>
      <c r="B353" s="253"/>
      <c r="C353" s="254"/>
      <c r="D353" s="244" t="s">
        <v>201</v>
      </c>
      <c r="E353" s="255" t="s">
        <v>1</v>
      </c>
      <c r="F353" s="256" t="s">
        <v>94</v>
      </c>
      <c r="G353" s="254"/>
      <c r="H353" s="257">
        <v>2</v>
      </c>
      <c r="I353" s="258"/>
      <c r="J353" s="254"/>
      <c r="K353" s="254"/>
      <c r="L353" s="259"/>
      <c r="M353" s="260"/>
      <c r="N353" s="261"/>
      <c r="O353" s="261"/>
      <c r="P353" s="261"/>
      <c r="Q353" s="261"/>
      <c r="R353" s="261"/>
      <c r="S353" s="261"/>
      <c r="T353" s="26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3" t="s">
        <v>201</v>
      </c>
      <c r="AU353" s="263" t="s">
        <v>92</v>
      </c>
      <c r="AV353" s="14" t="s">
        <v>94</v>
      </c>
      <c r="AW353" s="14" t="s">
        <v>40</v>
      </c>
      <c r="AX353" s="14" t="s">
        <v>85</v>
      </c>
      <c r="AY353" s="263" t="s">
        <v>193</v>
      </c>
    </row>
    <row r="354" s="13" customFormat="1">
      <c r="A354" s="13"/>
      <c r="B354" s="242"/>
      <c r="C354" s="243"/>
      <c r="D354" s="244" t="s">
        <v>201</v>
      </c>
      <c r="E354" s="245" t="s">
        <v>1</v>
      </c>
      <c r="F354" s="246" t="s">
        <v>1333</v>
      </c>
      <c r="G354" s="243"/>
      <c r="H354" s="245" t="s">
        <v>1</v>
      </c>
      <c r="I354" s="247"/>
      <c r="J354" s="243"/>
      <c r="K354" s="243"/>
      <c r="L354" s="248"/>
      <c r="M354" s="249"/>
      <c r="N354" s="250"/>
      <c r="O354" s="250"/>
      <c r="P354" s="250"/>
      <c r="Q354" s="250"/>
      <c r="R354" s="250"/>
      <c r="S354" s="250"/>
      <c r="T354" s="25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2" t="s">
        <v>201</v>
      </c>
      <c r="AU354" s="252" t="s">
        <v>92</v>
      </c>
      <c r="AV354" s="13" t="s">
        <v>92</v>
      </c>
      <c r="AW354" s="13" t="s">
        <v>40</v>
      </c>
      <c r="AX354" s="13" t="s">
        <v>85</v>
      </c>
      <c r="AY354" s="252" t="s">
        <v>193</v>
      </c>
    </row>
    <row r="355" s="14" customFormat="1">
      <c r="A355" s="14"/>
      <c r="B355" s="253"/>
      <c r="C355" s="254"/>
      <c r="D355" s="244" t="s">
        <v>201</v>
      </c>
      <c r="E355" s="255" t="s">
        <v>1</v>
      </c>
      <c r="F355" s="256" t="s">
        <v>94</v>
      </c>
      <c r="G355" s="254"/>
      <c r="H355" s="257">
        <v>2</v>
      </c>
      <c r="I355" s="258"/>
      <c r="J355" s="254"/>
      <c r="K355" s="254"/>
      <c r="L355" s="259"/>
      <c r="M355" s="260"/>
      <c r="N355" s="261"/>
      <c r="O355" s="261"/>
      <c r="P355" s="261"/>
      <c r="Q355" s="261"/>
      <c r="R355" s="261"/>
      <c r="S355" s="261"/>
      <c r="T355" s="26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3" t="s">
        <v>201</v>
      </c>
      <c r="AU355" s="263" t="s">
        <v>92</v>
      </c>
      <c r="AV355" s="14" t="s">
        <v>94</v>
      </c>
      <c r="AW355" s="14" t="s">
        <v>40</v>
      </c>
      <c r="AX355" s="14" t="s">
        <v>85</v>
      </c>
      <c r="AY355" s="263" t="s">
        <v>193</v>
      </c>
    </row>
    <row r="356" s="13" customFormat="1">
      <c r="A356" s="13"/>
      <c r="B356" s="242"/>
      <c r="C356" s="243"/>
      <c r="D356" s="244" t="s">
        <v>201</v>
      </c>
      <c r="E356" s="245" t="s">
        <v>1</v>
      </c>
      <c r="F356" s="246" t="s">
        <v>1310</v>
      </c>
      <c r="G356" s="243"/>
      <c r="H356" s="245" t="s">
        <v>1</v>
      </c>
      <c r="I356" s="247"/>
      <c r="J356" s="243"/>
      <c r="K356" s="243"/>
      <c r="L356" s="248"/>
      <c r="M356" s="249"/>
      <c r="N356" s="250"/>
      <c r="O356" s="250"/>
      <c r="P356" s="250"/>
      <c r="Q356" s="250"/>
      <c r="R356" s="250"/>
      <c r="S356" s="250"/>
      <c r="T356" s="25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2" t="s">
        <v>201</v>
      </c>
      <c r="AU356" s="252" t="s">
        <v>92</v>
      </c>
      <c r="AV356" s="13" t="s">
        <v>92</v>
      </c>
      <c r="AW356" s="13" t="s">
        <v>40</v>
      </c>
      <c r="AX356" s="13" t="s">
        <v>85</v>
      </c>
      <c r="AY356" s="252" t="s">
        <v>193</v>
      </c>
    </row>
    <row r="357" s="14" customFormat="1">
      <c r="A357" s="14"/>
      <c r="B357" s="253"/>
      <c r="C357" s="254"/>
      <c r="D357" s="244" t="s">
        <v>201</v>
      </c>
      <c r="E357" s="255" t="s">
        <v>1</v>
      </c>
      <c r="F357" s="256" t="s">
        <v>92</v>
      </c>
      <c r="G357" s="254"/>
      <c r="H357" s="257">
        <v>1</v>
      </c>
      <c r="I357" s="258"/>
      <c r="J357" s="254"/>
      <c r="K357" s="254"/>
      <c r="L357" s="259"/>
      <c r="M357" s="260"/>
      <c r="N357" s="261"/>
      <c r="O357" s="261"/>
      <c r="P357" s="261"/>
      <c r="Q357" s="261"/>
      <c r="R357" s="261"/>
      <c r="S357" s="261"/>
      <c r="T357" s="26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3" t="s">
        <v>201</v>
      </c>
      <c r="AU357" s="263" t="s">
        <v>92</v>
      </c>
      <c r="AV357" s="14" t="s">
        <v>94</v>
      </c>
      <c r="AW357" s="14" t="s">
        <v>40</v>
      </c>
      <c r="AX357" s="14" t="s">
        <v>85</v>
      </c>
      <c r="AY357" s="263" t="s">
        <v>193</v>
      </c>
    </row>
    <row r="358" s="13" customFormat="1">
      <c r="A358" s="13"/>
      <c r="B358" s="242"/>
      <c r="C358" s="243"/>
      <c r="D358" s="244" t="s">
        <v>201</v>
      </c>
      <c r="E358" s="245" t="s">
        <v>1</v>
      </c>
      <c r="F358" s="246" t="s">
        <v>1313</v>
      </c>
      <c r="G358" s="243"/>
      <c r="H358" s="245" t="s">
        <v>1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2" t="s">
        <v>201</v>
      </c>
      <c r="AU358" s="252" t="s">
        <v>92</v>
      </c>
      <c r="AV358" s="13" t="s">
        <v>92</v>
      </c>
      <c r="AW358" s="13" t="s">
        <v>40</v>
      </c>
      <c r="AX358" s="13" t="s">
        <v>85</v>
      </c>
      <c r="AY358" s="252" t="s">
        <v>193</v>
      </c>
    </row>
    <row r="359" s="14" customFormat="1">
      <c r="A359" s="14"/>
      <c r="B359" s="253"/>
      <c r="C359" s="254"/>
      <c r="D359" s="244" t="s">
        <v>201</v>
      </c>
      <c r="E359" s="255" t="s">
        <v>1</v>
      </c>
      <c r="F359" s="256" t="s">
        <v>94</v>
      </c>
      <c r="G359" s="254"/>
      <c r="H359" s="257">
        <v>2</v>
      </c>
      <c r="I359" s="258"/>
      <c r="J359" s="254"/>
      <c r="K359" s="254"/>
      <c r="L359" s="259"/>
      <c r="M359" s="260"/>
      <c r="N359" s="261"/>
      <c r="O359" s="261"/>
      <c r="P359" s="261"/>
      <c r="Q359" s="261"/>
      <c r="R359" s="261"/>
      <c r="S359" s="261"/>
      <c r="T359" s="26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3" t="s">
        <v>201</v>
      </c>
      <c r="AU359" s="263" t="s">
        <v>92</v>
      </c>
      <c r="AV359" s="14" t="s">
        <v>94</v>
      </c>
      <c r="AW359" s="14" t="s">
        <v>40</v>
      </c>
      <c r="AX359" s="14" t="s">
        <v>85</v>
      </c>
      <c r="AY359" s="263" t="s">
        <v>193</v>
      </c>
    </row>
    <row r="360" s="15" customFormat="1">
      <c r="A360" s="15"/>
      <c r="B360" s="264"/>
      <c r="C360" s="265"/>
      <c r="D360" s="244" t="s">
        <v>201</v>
      </c>
      <c r="E360" s="266" t="s">
        <v>1</v>
      </c>
      <c r="F360" s="267" t="s">
        <v>252</v>
      </c>
      <c r="G360" s="265"/>
      <c r="H360" s="268">
        <v>10</v>
      </c>
      <c r="I360" s="269"/>
      <c r="J360" s="265"/>
      <c r="K360" s="265"/>
      <c r="L360" s="270"/>
      <c r="M360" s="271"/>
      <c r="N360" s="272"/>
      <c r="O360" s="272"/>
      <c r="P360" s="272"/>
      <c r="Q360" s="272"/>
      <c r="R360" s="272"/>
      <c r="S360" s="272"/>
      <c r="T360" s="273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4" t="s">
        <v>201</v>
      </c>
      <c r="AU360" s="274" t="s">
        <v>92</v>
      </c>
      <c r="AV360" s="15" t="s">
        <v>199</v>
      </c>
      <c r="AW360" s="15" t="s">
        <v>40</v>
      </c>
      <c r="AX360" s="15" t="s">
        <v>92</v>
      </c>
      <c r="AY360" s="274" t="s">
        <v>193</v>
      </c>
    </row>
    <row r="361" s="2" customFormat="1" ht="16.5" customHeight="1">
      <c r="A361" s="40"/>
      <c r="B361" s="41"/>
      <c r="C361" s="229" t="s">
        <v>656</v>
      </c>
      <c r="D361" s="229" t="s">
        <v>196</v>
      </c>
      <c r="E361" s="230" t="s">
        <v>1334</v>
      </c>
      <c r="F361" s="231" t="s">
        <v>1335</v>
      </c>
      <c r="G361" s="232" t="s">
        <v>221</v>
      </c>
      <c r="H361" s="233">
        <v>2</v>
      </c>
      <c r="I361" s="234"/>
      <c r="J361" s="235">
        <f>ROUND(I361*H361,2)</f>
        <v>0</v>
      </c>
      <c r="K361" s="231" t="s">
        <v>222</v>
      </c>
      <c r="L361" s="46"/>
      <c r="M361" s="236" t="s">
        <v>1</v>
      </c>
      <c r="N361" s="237" t="s">
        <v>50</v>
      </c>
      <c r="O361" s="93"/>
      <c r="P361" s="238">
        <f>O361*H361</f>
        <v>0</v>
      </c>
      <c r="Q361" s="238">
        <v>0</v>
      </c>
      <c r="R361" s="238">
        <f>Q361*H361</f>
        <v>0</v>
      </c>
      <c r="S361" s="238">
        <v>0</v>
      </c>
      <c r="T361" s="239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40" t="s">
        <v>580</v>
      </c>
      <c r="AT361" s="240" t="s">
        <v>196</v>
      </c>
      <c r="AU361" s="240" t="s">
        <v>92</v>
      </c>
      <c r="AY361" s="18" t="s">
        <v>193</v>
      </c>
      <c r="BE361" s="241">
        <f>IF(N361="základní",J361,0)</f>
        <v>0</v>
      </c>
      <c r="BF361" s="241">
        <f>IF(N361="snížená",J361,0)</f>
        <v>0</v>
      </c>
      <c r="BG361" s="241">
        <f>IF(N361="zákl. přenesená",J361,0)</f>
        <v>0</v>
      </c>
      <c r="BH361" s="241">
        <f>IF(N361="sníž. přenesená",J361,0)</f>
        <v>0</v>
      </c>
      <c r="BI361" s="241">
        <f>IF(N361="nulová",J361,0)</f>
        <v>0</v>
      </c>
      <c r="BJ361" s="18" t="s">
        <v>92</v>
      </c>
      <c r="BK361" s="241">
        <f>ROUND(I361*H361,2)</f>
        <v>0</v>
      </c>
      <c r="BL361" s="18" t="s">
        <v>580</v>
      </c>
      <c r="BM361" s="240" t="s">
        <v>1336</v>
      </c>
    </row>
    <row r="362" s="13" customFormat="1">
      <c r="A362" s="13"/>
      <c r="B362" s="242"/>
      <c r="C362" s="243"/>
      <c r="D362" s="244" t="s">
        <v>201</v>
      </c>
      <c r="E362" s="245" t="s">
        <v>1</v>
      </c>
      <c r="F362" s="246" t="s">
        <v>1337</v>
      </c>
      <c r="G362" s="243"/>
      <c r="H362" s="245" t="s">
        <v>1</v>
      </c>
      <c r="I362" s="247"/>
      <c r="J362" s="243"/>
      <c r="K362" s="243"/>
      <c r="L362" s="248"/>
      <c r="M362" s="249"/>
      <c r="N362" s="250"/>
      <c r="O362" s="250"/>
      <c r="P362" s="250"/>
      <c r="Q362" s="250"/>
      <c r="R362" s="250"/>
      <c r="S362" s="250"/>
      <c r="T362" s="25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2" t="s">
        <v>201</v>
      </c>
      <c r="AU362" s="252" t="s">
        <v>92</v>
      </c>
      <c r="AV362" s="13" t="s">
        <v>92</v>
      </c>
      <c r="AW362" s="13" t="s">
        <v>40</v>
      </c>
      <c r="AX362" s="13" t="s">
        <v>85</v>
      </c>
      <c r="AY362" s="252" t="s">
        <v>193</v>
      </c>
    </row>
    <row r="363" s="14" customFormat="1">
      <c r="A363" s="14"/>
      <c r="B363" s="253"/>
      <c r="C363" s="254"/>
      <c r="D363" s="244" t="s">
        <v>201</v>
      </c>
      <c r="E363" s="255" t="s">
        <v>1</v>
      </c>
      <c r="F363" s="256" t="s">
        <v>92</v>
      </c>
      <c r="G363" s="254"/>
      <c r="H363" s="257">
        <v>1</v>
      </c>
      <c r="I363" s="258"/>
      <c r="J363" s="254"/>
      <c r="K363" s="254"/>
      <c r="L363" s="259"/>
      <c r="M363" s="260"/>
      <c r="N363" s="261"/>
      <c r="O363" s="261"/>
      <c r="P363" s="261"/>
      <c r="Q363" s="261"/>
      <c r="R363" s="261"/>
      <c r="S363" s="261"/>
      <c r="T363" s="26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3" t="s">
        <v>201</v>
      </c>
      <c r="AU363" s="263" t="s">
        <v>92</v>
      </c>
      <c r="AV363" s="14" t="s">
        <v>94</v>
      </c>
      <c r="AW363" s="14" t="s">
        <v>40</v>
      </c>
      <c r="AX363" s="14" t="s">
        <v>85</v>
      </c>
      <c r="AY363" s="263" t="s">
        <v>193</v>
      </c>
    </row>
    <row r="364" s="13" customFormat="1">
      <c r="A364" s="13"/>
      <c r="B364" s="242"/>
      <c r="C364" s="243"/>
      <c r="D364" s="244" t="s">
        <v>201</v>
      </c>
      <c r="E364" s="245" t="s">
        <v>1</v>
      </c>
      <c r="F364" s="246" t="s">
        <v>1279</v>
      </c>
      <c r="G364" s="243"/>
      <c r="H364" s="245" t="s">
        <v>1</v>
      </c>
      <c r="I364" s="247"/>
      <c r="J364" s="243"/>
      <c r="K364" s="243"/>
      <c r="L364" s="248"/>
      <c r="M364" s="249"/>
      <c r="N364" s="250"/>
      <c r="O364" s="250"/>
      <c r="P364" s="250"/>
      <c r="Q364" s="250"/>
      <c r="R364" s="250"/>
      <c r="S364" s="250"/>
      <c r="T364" s="25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2" t="s">
        <v>201</v>
      </c>
      <c r="AU364" s="252" t="s">
        <v>92</v>
      </c>
      <c r="AV364" s="13" t="s">
        <v>92</v>
      </c>
      <c r="AW364" s="13" t="s">
        <v>40</v>
      </c>
      <c r="AX364" s="13" t="s">
        <v>85</v>
      </c>
      <c r="AY364" s="252" t="s">
        <v>193</v>
      </c>
    </row>
    <row r="365" s="14" customFormat="1">
      <c r="A365" s="14"/>
      <c r="B365" s="253"/>
      <c r="C365" s="254"/>
      <c r="D365" s="244" t="s">
        <v>201</v>
      </c>
      <c r="E365" s="255" t="s">
        <v>1</v>
      </c>
      <c r="F365" s="256" t="s">
        <v>92</v>
      </c>
      <c r="G365" s="254"/>
      <c r="H365" s="257">
        <v>1</v>
      </c>
      <c r="I365" s="258"/>
      <c r="J365" s="254"/>
      <c r="K365" s="254"/>
      <c r="L365" s="259"/>
      <c r="M365" s="260"/>
      <c r="N365" s="261"/>
      <c r="O365" s="261"/>
      <c r="P365" s="261"/>
      <c r="Q365" s="261"/>
      <c r="R365" s="261"/>
      <c r="S365" s="261"/>
      <c r="T365" s="26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3" t="s">
        <v>201</v>
      </c>
      <c r="AU365" s="263" t="s">
        <v>92</v>
      </c>
      <c r="AV365" s="14" t="s">
        <v>94</v>
      </c>
      <c r="AW365" s="14" t="s">
        <v>40</v>
      </c>
      <c r="AX365" s="14" t="s">
        <v>85</v>
      </c>
      <c r="AY365" s="263" t="s">
        <v>193</v>
      </c>
    </row>
    <row r="366" s="15" customFormat="1">
      <c r="A366" s="15"/>
      <c r="B366" s="264"/>
      <c r="C366" s="265"/>
      <c r="D366" s="244" t="s">
        <v>201</v>
      </c>
      <c r="E366" s="266" t="s">
        <v>1</v>
      </c>
      <c r="F366" s="267" t="s">
        <v>252</v>
      </c>
      <c r="G366" s="265"/>
      <c r="H366" s="268">
        <v>2</v>
      </c>
      <c r="I366" s="269"/>
      <c r="J366" s="265"/>
      <c r="K366" s="265"/>
      <c r="L366" s="270"/>
      <c r="M366" s="271"/>
      <c r="N366" s="272"/>
      <c r="O366" s="272"/>
      <c r="P366" s="272"/>
      <c r="Q366" s="272"/>
      <c r="R366" s="272"/>
      <c r="S366" s="272"/>
      <c r="T366" s="273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4" t="s">
        <v>201</v>
      </c>
      <c r="AU366" s="274" t="s">
        <v>92</v>
      </c>
      <c r="AV366" s="15" t="s">
        <v>199</v>
      </c>
      <c r="AW366" s="15" t="s">
        <v>40</v>
      </c>
      <c r="AX366" s="15" t="s">
        <v>92</v>
      </c>
      <c r="AY366" s="274" t="s">
        <v>193</v>
      </c>
    </row>
    <row r="367" s="2" customFormat="1" ht="16.5" customHeight="1">
      <c r="A367" s="40"/>
      <c r="B367" s="41"/>
      <c r="C367" s="229" t="s">
        <v>662</v>
      </c>
      <c r="D367" s="229" t="s">
        <v>196</v>
      </c>
      <c r="E367" s="230" t="s">
        <v>1338</v>
      </c>
      <c r="F367" s="231" t="s">
        <v>1339</v>
      </c>
      <c r="G367" s="232" t="s">
        <v>221</v>
      </c>
      <c r="H367" s="233">
        <v>4</v>
      </c>
      <c r="I367" s="234"/>
      <c r="J367" s="235">
        <f>ROUND(I367*H367,2)</f>
        <v>0</v>
      </c>
      <c r="K367" s="231" t="s">
        <v>222</v>
      </c>
      <c r="L367" s="46"/>
      <c r="M367" s="236" t="s">
        <v>1</v>
      </c>
      <c r="N367" s="237" t="s">
        <v>50</v>
      </c>
      <c r="O367" s="93"/>
      <c r="P367" s="238">
        <f>O367*H367</f>
        <v>0</v>
      </c>
      <c r="Q367" s="238">
        <v>0</v>
      </c>
      <c r="R367" s="238">
        <f>Q367*H367</f>
        <v>0</v>
      </c>
      <c r="S367" s="238">
        <v>0</v>
      </c>
      <c r="T367" s="239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40" t="s">
        <v>580</v>
      </c>
      <c r="AT367" s="240" t="s">
        <v>196</v>
      </c>
      <c r="AU367" s="240" t="s">
        <v>92</v>
      </c>
      <c r="AY367" s="18" t="s">
        <v>193</v>
      </c>
      <c r="BE367" s="241">
        <f>IF(N367="základní",J367,0)</f>
        <v>0</v>
      </c>
      <c r="BF367" s="241">
        <f>IF(N367="snížená",J367,0)</f>
        <v>0</v>
      </c>
      <c r="BG367" s="241">
        <f>IF(N367="zákl. přenesená",J367,0)</f>
        <v>0</v>
      </c>
      <c r="BH367" s="241">
        <f>IF(N367="sníž. přenesená",J367,0)</f>
        <v>0</v>
      </c>
      <c r="BI367" s="241">
        <f>IF(N367="nulová",J367,0)</f>
        <v>0</v>
      </c>
      <c r="BJ367" s="18" t="s">
        <v>92</v>
      </c>
      <c r="BK367" s="241">
        <f>ROUND(I367*H367,2)</f>
        <v>0</v>
      </c>
      <c r="BL367" s="18" t="s">
        <v>580</v>
      </c>
      <c r="BM367" s="240" t="s">
        <v>1340</v>
      </c>
    </row>
    <row r="368" s="13" customFormat="1">
      <c r="A368" s="13"/>
      <c r="B368" s="242"/>
      <c r="C368" s="243"/>
      <c r="D368" s="244" t="s">
        <v>201</v>
      </c>
      <c r="E368" s="245" t="s">
        <v>1</v>
      </c>
      <c r="F368" s="246" t="s">
        <v>1341</v>
      </c>
      <c r="G368" s="243"/>
      <c r="H368" s="245" t="s">
        <v>1</v>
      </c>
      <c r="I368" s="247"/>
      <c r="J368" s="243"/>
      <c r="K368" s="243"/>
      <c r="L368" s="248"/>
      <c r="M368" s="249"/>
      <c r="N368" s="250"/>
      <c r="O368" s="250"/>
      <c r="P368" s="250"/>
      <c r="Q368" s="250"/>
      <c r="R368" s="250"/>
      <c r="S368" s="250"/>
      <c r="T368" s="25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2" t="s">
        <v>201</v>
      </c>
      <c r="AU368" s="252" t="s">
        <v>92</v>
      </c>
      <c r="AV368" s="13" t="s">
        <v>92</v>
      </c>
      <c r="AW368" s="13" t="s">
        <v>40</v>
      </c>
      <c r="AX368" s="13" t="s">
        <v>85</v>
      </c>
      <c r="AY368" s="252" t="s">
        <v>193</v>
      </c>
    </row>
    <row r="369" s="14" customFormat="1">
      <c r="A369" s="14"/>
      <c r="B369" s="253"/>
      <c r="C369" s="254"/>
      <c r="D369" s="244" t="s">
        <v>201</v>
      </c>
      <c r="E369" s="255" t="s">
        <v>1</v>
      </c>
      <c r="F369" s="256" t="s">
        <v>211</v>
      </c>
      <c r="G369" s="254"/>
      <c r="H369" s="257">
        <v>3</v>
      </c>
      <c r="I369" s="258"/>
      <c r="J369" s="254"/>
      <c r="K369" s="254"/>
      <c r="L369" s="259"/>
      <c r="M369" s="260"/>
      <c r="N369" s="261"/>
      <c r="O369" s="261"/>
      <c r="P369" s="261"/>
      <c r="Q369" s="261"/>
      <c r="R369" s="261"/>
      <c r="S369" s="261"/>
      <c r="T369" s="26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3" t="s">
        <v>201</v>
      </c>
      <c r="AU369" s="263" t="s">
        <v>92</v>
      </c>
      <c r="AV369" s="14" t="s">
        <v>94</v>
      </c>
      <c r="AW369" s="14" t="s">
        <v>40</v>
      </c>
      <c r="AX369" s="14" t="s">
        <v>85</v>
      </c>
      <c r="AY369" s="263" t="s">
        <v>193</v>
      </c>
    </row>
    <row r="370" s="13" customFormat="1">
      <c r="A370" s="13"/>
      <c r="B370" s="242"/>
      <c r="C370" s="243"/>
      <c r="D370" s="244" t="s">
        <v>201</v>
      </c>
      <c r="E370" s="245" t="s">
        <v>1</v>
      </c>
      <c r="F370" s="246" t="s">
        <v>1342</v>
      </c>
      <c r="G370" s="243"/>
      <c r="H370" s="245" t="s">
        <v>1</v>
      </c>
      <c r="I370" s="247"/>
      <c r="J370" s="243"/>
      <c r="K370" s="243"/>
      <c r="L370" s="248"/>
      <c r="M370" s="249"/>
      <c r="N370" s="250"/>
      <c r="O370" s="250"/>
      <c r="P370" s="250"/>
      <c r="Q370" s="250"/>
      <c r="R370" s="250"/>
      <c r="S370" s="250"/>
      <c r="T370" s="25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2" t="s">
        <v>201</v>
      </c>
      <c r="AU370" s="252" t="s">
        <v>92</v>
      </c>
      <c r="AV370" s="13" t="s">
        <v>92</v>
      </c>
      <c r="AW370" s="13" t="s">
        <v>40</v>
      </c>
      <c r="AX370" s="13" t="s">
        <v>85</v>
      </c>
      <c r="AY370" s="252" t="s">
        <v>193</v>
      </c>
    </row>
    <row r="371" s="14" customFormat="1">
      <c r="A371" s="14"/>
      <c r="B371" s="253"/>
      <c r="C371" s="254"/>
      <c r="D371" s="244" t="s">
        <v>201</v>
      </c>
      <c r="E371" s="255" t="s">
        <v>1</v>
      </c>
      <c r="F371" s="256" t="s">
        <v>92</v>
      </c>
      <c r="G371" s="254"/>
      <c r="H371" s="257">
        <v>1</v>
      </c>
      <c r="I371" s="258"/>
      <c r="J371" s="254"/>
      <c r="K371" s="254"/>
      <c r="L371" s="259"/>
      <c r="M371" s="260"/>
      <c r="N371" s="261"/>
      <c r="O371" s="261"/>
      <c r="P371" s="261"/>
      <c r="Q371" s="261"/>
      <c r="R371" s="261"/>
      <c r="S371" s="261"/>
      <c r="T371" s="26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3" t="s">
        <v>201</v>
      </c>
      <c r="AU371" s="263" t="s">
        <v>92</v>
      </c>
      <c r="AV371" s="14" t="s">
        <v>94</v>
      </c>
      <c r="AW371" s="14" t="s">
        <v>40</v>
      </c>
      <c r="AX371" s="14" t="s">
        <v>85</v>
      </c>
      <c r="AY371" s="263" t="s">
        <v>193</v>
      </c>
    </row>
    <row r="372" s="15" customFormat="1">
      <c r="A372" s="15"/>
      <c r="B372" s="264"/>
      <c r="C372" s="265"/>
      <c r="D372" s="244" t="s">
        <v>201</v>
      </c>
      <c r="E372" s="266" t="s">
        <v>1</v>
      </c>
      <c r="F372" s="267" t="s">
        <v>252</v>
      </c>
      <c r="G372" s="265"/>
      <c r="H372" s="268">
        <v>4</v>
      </c>
      <c r="I372" s="269"/>
      <c r="J372" s="265"/>
      <c r="K372" s="265"/>
      <c r="L372" s="270"/>
      <c r="M372" s="271"/>
      <c r="N372" s="272"/>
      <c r="O372" s="272"/>
      <c r="P372" s="272"/>
      <c r="Q372" s="272"/>
      <c r="R372" s="272"/>
      <c r="S372" s="272"/>
      <c r="T372" s="273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4" t="s">
        <v>201</v>
      </c>
      <c r="AU372" s="274" t="s">
        <v>92</v>
      </c>
      <c r="AV372" s="15" t="s">
        <v>199</v>
      </c>
      <c r="AW372" s="15" t="s">
        <v>40</v>
      </c>
      <c r="AX372" s="15" t="s">
        <v>92</v>
      </c>
      <c r="AY372" s="274" t="s">
        <v>193</v>
      </c>
    </row>
    <row r="373" s="2" customFormat="1" ht="16.5" customHeight="1">
      <c r="A373" s="40"/>
      <c r="B373" s="41"/>
      <c r="C373" s="229" t="s">
        <v>666</v>
      </c>
      <c r="D373" s="229" t="s">
        <v>196</v>
      </c>
      <c r="E373" s="230" t="s">
        <v>1343</v>
      </c>
      <c r="F373" s="231" t="s">
        <v>1344</v>
      </c>
      <c r="G373" s="232" t="s">
        <v>221</v>
      </c>
      <c r="H373" s="233">
        <v>1</v>
      </c>
      <c r="I373" s="234"/>
      <c r="J373" s="235">
        <f>ROUND(I373*H373,2)</f>
        <v>0</v>
      </c>
      <c r="K373" s="231" t="s">
        <v>222</v>
      </c>
      <c r="L373" s="46"/>
      <c r="M373" s="236" t="s">
        <v>1</v>
      </c>
      <c r="N373" s="237" t="s">
        <v>50</v>
      </c>
      <c r="O373" s="93"/>
      <c r="P373" s="238">
        <f>O373*H373</f>
        <v>0</v>
      </c>
      <c r="Q373" s="238">
        <v>0</v>
      </c>
      <c r="R373" s="238">
        <f>Q373*H373</f>
        <v>0</v>
      </c>
      <c r="S373" s="238">
        <v>0</v>
      </c>
      <c r="T373" s="239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40" t="s">
        <v>580</v>
      </c>
      <c r="AT373" s="240" t="s">
        <v>196</v>
      </c>
      <c r="AU373" s="240" t="s">
        <v>92</v>
      </c>
      <c r="AY373" s="18" t="s">
        <v>193</v>
      </c>
      <c r="BE373" s="241">
        <f>IF(N373="základní",J373,0)</f>
        <v>0</v>
      </c>
      <c r="BF373" s="241">
        <f>IF(N373="snížená",J373,0)</f>
        <v>0</v>
      </c>
      <c r="BG373" s="241">
        <f>IF(N373="zákl. přenesená",J373,0)</f>
        <v>0</v>
      </c>
      <c r="BH373" s="241">
        <f>IF(N373="sníž. přenesená",J373,0)</f>
        <v>0</v>
      </c>
      <c r="BI373" s="241">
        <f>IF(N373="nulová",J373,0)</f>
        <v>0</v>
      </c>
      <c r="BJ373" s="18" t="s">
        <v>92</v>
      </c>
      <c r="BK373" s="241">
        <f>ROUND(I373*H373,2)</f>
        <v>0</v>
      </c>
      <c r="BL373" s="18" t="s">
        <v>580</v>
      </c>
      <c r="BM373" s="240" t="s">
        <v>1345</v>
      </c>
    </row>
    <row r="374" s="13" customFormat="1">
      <c r="A374" s="13"/>
      <c r="B374" s="242"/>
      <c r="C374" s="243"/>
      <c r="D374" s="244" t="s">
        <v>201</v>
      </c>
      <c r="E374" s="245" t="s">
        <v>1</v>
      </c>
      <c r="F374" s="246" t="s">
        <v>1346</v>
      </c>
      <c r="G374" s="243"/>
      <c r="H374" s="245" t="s">
        <v>1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2" t="s">
        <v>201</v>
      </c>
      <c r="AU374" s="252" t="s">
        <v>92</v>
      </c>
      <c r="AV374" s="13" t="s">
        <v>92</v>
      </c>
      <c r="AW374" s="13" t="s">
        <v>40</v>
      </c>
      <c r="AX374" s="13" t="s">
        <v>85</v>
      </c>
      <c r="AY374" s="252" t="s">
        <v>193</v>
      </c>
    </row>
    <row r="375" s="14" customFormat="1">
      <c r="A375" s="14"/>
      <c r="B375" s="253"/>
      <c r="C375" s="254"/>
      <c r="D375" s="244" t="s">
        <v>201</v>
      </c>
      <c r="E375" s="255" t="s">
        <v>1</v>
      </c>
      <c r="F375" s="256" t="s">
        <v>92</v>
      </c>
      <c r="G375" s="254"/>
      <c r="H375" s="257">
        <v>1</v>
      </c>
      <c r="I375" s="258"/>
      <c r="J375" s="254"/>
      <c r="K375" s="254"/>
      <c r="L375" s="259"/>
      <c r="M375" s="260"/>
      <c r="N375" s="261"/>
      <c r="O375" s="261"/>
      <c r="P375" s="261"/>
      <c r="Q375" s="261"/>
      <c r="R375" s="261"/>
      <c r="S375" s="261"/>
      <c r="T375" s="26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3" t="s">
        <v>201</v>
      </c>
      <c r="AU375" s="263" t="s">
        <v>92</v>
      </c>
      <c r="AV375" s="14" t="s">
        <v>94</v>
      </c>
      <c r="AW375" s="14" t="s">
        <v>40</v>
      </c>
      <c r="AX375" s="14" t="s">
        <v>92</v>
      </c>
      <c r="AY375" s="263" t="s">
        <v>193</v>
      </c>
    </row>
    <row r="376" s="2" customFormat="1" ht="16.5" customHeight="1">
      <c r="A376" s="40"/>
      <c r="B376" s="41"/>
      <c r="C376" s="229" t="s">
        <v>670</v>
      </c>
      <c r="D376" s="229" t="s">
        <v>196</v>
      </c>
      <c r="E376" s="230" t="s">
        <v>1347</v>
      </c>
      <c r="F376" s="231" t="s">
        <v>1348</v>
      </c>
      <c r="G376" s="232" t="s">
        <v>221</v>
      </c>
      <c r="H376" s="233">
        <v>3</v>
      </c>
      <c r="I376" s="234"/>
      <c r="J376" s="235">
        <f>ROUND(I376*H376,2)</f>
        <v>0</v>
      </c>
      <c r="K376" s="231" t="s">
        <v>222</v>
      </c>
      <c r="L376" s="46"/>
      <c r="M376" s="236" t="s">
        <v>1</v>
      </c>
      <c r="N376" s="237" t="s">
        <v>50</v>
      </c>
      <c r="O376" s="93"/>
      <c r="P376" s="238">
        <f>O376*H376</f>
        <v>0</v>
      </c>
      <c r="Q376" s="238">
        <v>0</v>
      </c>
      <c r="R376" s="238">
        <f>Q376*H376</f>
        <v>0</v>
      </c>
      <c r="S376" s="238">
        <v>0</v>
      </c>
      <c r="T376" s="239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40" t="s">
        <v>580</v>
      </c>
      <c r="AT376" s="240" t="s">
        <v>196</v>
      </c>
      <c r="AU376" s="240" t="s">
        <v>92</v>
      </c>
      <c r="AY376" s="18" t="s">
        <v>193</v>
      </c>
      <c r="BE376" s="241">
        <f>IF(N376="základní",J376,0)</f>
        <v>0</v>
      </c>
      <c r="BF376" s="241">
        <f>IF(N376="snížená",J376,0)</f>
        <v>0</v>
      </c>
      <c r="BG376" s="241">
        <f>IF(N376="zákl. přenesená",J376,0)</f>
        <v>0</v>
      </c>
      <c r="BH376" s="241">
        <f>IF(N376="sníž. přenesená",J376,0)</f>
        <v>0</v>
      </c>
      <c r="BI376" s="241">
        <f>IF(N376="nulová",J376,0)</f>
        <v>0</v>
      </c>
      <c r="BJ376" s="18" t="s">
        <v>92</v>
      </c>
      <c r="BK376" s="241">
        <f>ROUND(I376*H376,2)</f>
        <v>0</v>
      </c>
      <c r="BL376" s="18" t="s">
        <v>580</v>
      </c>
      <c r="BM376" s="240" t="s">
        <v>1349</v>
      </c>
    </row>
    <row r="377" s="13" customFormat="1">
      <c r="A377" s="13"/>
      <c r="B377" s="242"/>
      <c r="C377" s="243"/>
      <c r="D377" s="244" t="s">
        <v>201</v>
      </c>
      <c r="E377" s="245" t="s">
        <v>1</v>
      </c>
      <c r="F377" s="246" t="s">
        <v>1274</v>
      </c>
      <c r="G377" s="243"/>
      <c r="H377" s="245" t="s">
        <v>1</v>
      </c>
      <c r="I377" s="247"/>
      <c r="J377" s="243"/>
      <c r="K377" s="243"/>
      <c r="L377" s="248"/>
      <c r="M377" s="249"/>
      <c r="N377" s="250"/>
      <c r="O377" s="250"/>
      <c r="P377" s="250"/>
      <c r="Q377" s="250"/>
      <c r="R377" s="250"/>
      <c r="S377" s="250"/>
      <c r="T377" s="25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2" t="s">
        <v>201</v>
      </c>
      <c r="AU377" s="252" t="s">
        <v>92</v>
      </c>
      <c r="AV377" s="13" t="s">
        <v>92</v>
      </c>
      <c r="AW377" s="13" t="s">
        <v>40</v>
      </c>
      <c r="AX377" s="13" t="s">
        <v>85</v>
      </c>
      <c r="AY377" s="252" t="s">
        <v>193</v>
      </c>
    </row>
    <row r="378" s="14" customFormat="1">
      <c r="A378" s="14"/>
      <c r="B378" s="253"/>
      <c r="C378" s="254"/>
      <c r="D378" s="244" t="s">
        <v>201</v>
      </c>
      <c r="E378" s="255" t="s">
        <v>1</v>
      </c>
      <c r="F378" s="256" t="s">
        <v>92</v>
      </c>
      <c r="G378" s="254"/>
      <c r="H378" s="257">
        <v>1</v>
      </c>
      <c r="I378" s="258"/>
      <c r="J378" s="254"/>
      <c r="K378" s="254"/>
      <c r="L378" s="259"/>
      <c r="M378" s="260"/>
      <c r="N378" s="261"/>
      <c r="O378" s="261"/>
      <c r="P378" s="261"/>
      <c r="Q378" s="261"/>
      <c r="R378" s="261"/>
      <c r="S378" s="261"/>
      <c r="T378" s="26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3" t="s">
        <v>201</v>
      </c>
      <c r="AU378" s="263" t="s">
        <v>92</v>
      </c>
      <c r="AV378" s="14" t="s">
        <v>94</v>
      </c>
      <c r="AW378" s="14" t="s">
        <v>40</v>
      </c>
      <c r="AX378" s="14" t="s">
        <v>85</v>
      </c>
      <c r="AY378" s="263" t="s">
        <v>193</v>
      </c>
    </row>
    <row r="379" s="13" customFormat="1">
      <c r="A379" s="13"/>
      <c r="B379" s="242"/>
      <c r="C379" s="243"/>
      <c r="D379" s="244" t="s">
        <v>201</v>
      </c>
      <c r="E379" s="245" t="s">
        <v>1</v>
      </c>
      <c r="F379" s="246" t="s">
        <v>1350</v>
      </c>
      <c r="G379" s="243"/>
      <c r="H379" s="245" t="s">
        <v>1</v>
      </c>
      <c r="I379" s="247"/>
      <c r="J379" s="243"/>
      <c r="K379" s="243"/>
      <c r="L379" s="248"/>
      <c r="M379" s="249"/>
      <c r="N379" s="250"/>
      <c r="O379" s="250"/>
      <c r="P379" s="250"/>
      <c r="Q379" s="250"/>
      <c r="R379" s="250"/>
      <c r="S379" s="250"/>
      <c r="T379" s="25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2" t="s">
        <v>201</v>
      </c>
      <c r="AU379" s="252" t="s">
        <v>92</v>
      </c>
      <c r="AV379" s="13" t="s">
        <v>92</v>
      </c>
      <c r="AW379" s="13" t="s">
        <v>40</v>
      </c>
      <c r="AX379" s="13" t="s">
        <v>85</v>
      </c>
      <c r="AY379" s="252" t="s">
        <v>193</v>
      </c>
    </row>
    <row r="380" s="14" customFormat="1">
      <c r="A380" s="14"/>
      <c r="B380" s="253"/>
      <c r="C380" s="254"/>
      <c r="D380" s="244" t="s">
        <v>201</v>
      </c>
      <c r="E380" s="255" t="s">
        <v>1</v>
      </c>
      <c r="F380" s="256" t="s">
        <v>92</v>
      </c>
      <c r="G380" s="254"/>
      <c r="H380" s="257">
        <v>1</v>
      </c>
      <c r="I380" s="258"/>
      <c r="J380" s="254"/>
      <c r="K380" s="254"/>
      <c r="L380" s="259"/>
      <c r="M380" s="260"/>
      <c r="N380" s="261"/>
      <c r="O380" s="261"/>
      <c r="P380" s="261"/>
      <c r="Q380" s="261"/>
      <c r="R380" s="261"/>
      <c r="S380" s="261"/>
      <c r="T380" s="26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3" t="s">
        <v>201</v>
      </c>
      <c r="AU380" s="263" t="s">
        <v>92</v>
      </c>
      <c r="AV380" s="14" t="s">
        <v>94</v>
      </c>
      <c r="AW380" s="14" t="s">
        <v>40</v>
      </c>
      <c r="AX380" s="14" t="s">
        <v>85</v>
      </c>
      <c r="AY380" s="263" t="s">
        <v>193</v>
      </c>
    </row>
    <row r="381" s="13" customFormat="1">
      <c r="A381" s="13"/>
      <c r="B381" s="242"/>
      <c r="C381" s="243"/>
      <c r="D381" s="244" t="s">
        <v>201</v>
      </c>
      <c r="E381" s="245" t="s">
        <v>1</v>
      </c>
      <c r="F381" s="246" t="s">
        <v>1222</v>
      </c>
      <c r="G381" s="243"/>
      <c r="H381" s="245" t="s">
        <v>1</v>
      </c>
      <c r="I381" s="247"/>
      <c r="J381" s="243"/>
      <c r="K381" s="243"/>
      <c r="L381" s="248"/>
      <c r="M381" s="249"/>
      <c r="N381" s="250"/>
      <c r="O381" s="250"/>
      <c r="P381" s="250"/>
      <c r="Q381" s="250"/>
      <c r="R381" s="250"/>
      <c r="S381" s="250"/>
      <c r="T381" s="25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2" t="s">
        <v>201</v>
      </c>
      <c r="AU381" s="252" t="s">
        <v>92</v>
      </c>
      <c r="AV381" s="13" t="s">
        <v>92</v>
      </c>
      <c r="AW381" s="13" t="s">
        <v>40</v>
      </c>
      <c r="AX381" s="13" t="s">
        <v>85</v>
      </c>
      <c r="AY381" s="252" t="s">
        <v>193</v>
      </c>
    </row>
    <row r="382" s="14" customFormat="1">
      <c r="A382" s="14"/>
      <c r="B382" s="253"/>
      <c r="C382" s="254"/>
      <c r="D382" s="244" t="s">
        <v>201</v>
      </c>
      <c r="E382" s="255" t="s">
        <v>1</v>
      </c>
      <c r="F382" s="256" t="s">
        <v>92</v>
      </c>
      <c r="G382" s="254"/>
      <c r="H382" s="257">
        <v>1</v>
      </c>
      <c r="I382" s="258"/>
      <c r="J382" s="254"/>
      <c r="K382" s="254"/>
      <c r="L382" s="259"/>
      <c r="M382" s="260"/>
      <c r="N382" s="261"/>
      <c r="O382" s="261"/>
      <c r="P382" s="261"/>
      <c r="Q382" s="261"/>
      <c r="R382" s="261"/>
      <c r="S382" s="261"/>
      <c r="T382" s="26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3" t="s">
        <v>201</v>
      </c>
      <c r="AU382" s="263" t="s">
        <v>92</v>
      </c>
      <c r="AV382" s="14" t="s">
        <v>94</v>
      </c>
      <c r="AW382" s="14" t="s">
        <v>40</v>
      </c>
      <c r="AX382" s="14" t="s">
        <v>85</v>
      </c>
      <c r="AY382" s="263" t="s">
        <v>193</v>
      </c>
    </row>
    <row r="383" s="15" customFormat="1">
      <c r="A383" s="15"/>
      <c r="B383" s="264"/>
      <c r="C383" s="265"/>
      <c r="D383" s="244" t="s">
        <v>201</v>
      </c>
      <c r="E383" s="266" t="s">
        <v>1</v>
      </c>
      <c r="F383" s="267" t="s">
        <v>252</v>
      </c>
      <c r="G383" s="265"/>
      <c r="H383" s="268">
        <v>3</v>
      </c>
      <c r="I383" s="269"/>
      <c r="J383" s="265"/>
      <c r="K383" s="265"/>
      <c r="L383" s="270"/>
      <c r="M383" s="271"/>
      <c r="N383" s="272"/>
      <c r="O383" s="272"/>
      <c r="P383" s="272"/>
      <c r="Q383" s="272"/>
      <c r="R383" s="272"/>
      <c r="S383" s="272"/>
      <c r="T383" s="273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4" t="s">
        <v>201</v>
      </c>
      <c r="AU383" s="274" t="s">
        <v>92</v>
      </c>
      <c r="AV383" s="15" t="s">
        <v>199</v>
      </c>
      <c r="AW383" s="15" t="s">
        <v>40</v>
      </c>
      <c r="AX383" s="15" t="s">
        <v>92</v>
      </c>
      <c r="AY383" s="274" t="s">
        <v>193</v>
      </c>
    </row>
    <row r="384" s="2" customFormat="1" ht="16.5" customHeight="1">
      <c r="A384" s="40"/>
      <c r="B384" s="41"/>
      <c r="C384" s="229" t="s">
        <v>678</v>
      </c>
      <c r="D384" s="229" t="s">
        <v>196</v>
      </c>
      <c r="E384" s="230" t="s">
        <v>1351</v>
      </c>
      <c r="F384" s="231" t="s">
        <v>1352</v>
      </c>
      <c r="G384" s="232" t="s">
        <v>221</v>
      </c>
      <c r="H384" s="233">
        <v>2</v>
      </c>
      <c r="I384" s="234"/>
      <c r="J384" s="235">
        <f>ROUND(I384*H384,2)</f>
        <v>0</v>
      </c>
      <c r="K384" s="231" t="s">
        <v>222</v>
      </c>
      <c r="L384" s="46"/>
      <c r="M384" s="236" t="s">
        <v>1</v>
      </c>
      <c r="N384" s="237" t="s">
        <v>50</v>
      </c>
      <c r="O384" s="93"/>
      <c r="P384" s="238">
        <f>O384*H384</f>
        <v>0</v>
      </c>
      <c r="Q384" s="238">
        <v>0</v>
      </c>
      <c r="R384" s="238">
        <f>Q384*H384</f>
        <v>0</v>
      </c>
      <c r="S384" s="238">
        <v>0</v>
      </c>
      <c r="T384" s="239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40" t="s">
        <v>580</v>
      </c>
      <c r="AT384" s="240" t="s">
        <v>196</v>
      </c>
      <c r="AU384" s="240" t="s">
        <v>92</v>
      </c>
      <c r="AY384" s="18" t="s">
        <v>193</v>
      </c>
      <c r="BE384" s="241">
        <f>IF(N384="základní",J384,0)</f>
        <v>0</v>
      </c>
      <c r="BF384" s="241">
        <f>IF(N384="snížená",J384,0)</f>
        <v>0</v>
      </c>
      <c r="BG384" s="241">
        <f>IF(N384="zákl. přenesená",J384,0)</f>
        <v>0</v>
      </c>
      <c r="BH384" s="241">
        <f>IF(N384="sníž. přenesená",J384,0)</f>
        <v>0</v>
      </c>
      <c r="BI384" s="241">
        <f>IF(N384="nulová",J384,0)</f>
        <v>0</v>
      </c>
      <c r="BJ384" s="18" t="s">
        <v>92</v>
      </c>
      <c r="BK384" s="241">
        <f>ROUND(I384*H384,2)</f>
        <v>0</v>
      </c>
      <c r="BL384" s="18" t="s">
        <v>580</v>
      </c>
      <c r="BM384" s="240" t="s">
        <v>1353</v>
      </c>
    </row>
    <row r="385" s="13" customFormat="1">
      <c r="A385" s="13"/>
      <c r="B385" s="242"/>
      <c r="C385" s="243"/>
      <c r="D385" s="244" t="s">
        <v>201</v>
      </c>
      <c r="E385" s="245" t="s">
        <v>1</v>
      </c>
      <c r="F385" s="246" t="s">
        <v>1354</v>
      </c>
      <c r="G385" s="243"/>
      <c r="H385" s="245" t="s">
        <v>1</v>
      </c>
      <c r="I385" s="247"/>
      <c r="J385" s="243"/>
      <c r="K385" s="243"/>
      <c r="L385" s="248"/>
      <c r="M385" s="249"/>
      <c r="N385" s="250"/>
      <c r="O385" s="250"/>
      <c r="P385" s="250"/>
      <c r="Q385" s="250"/>
      <c r="R385" s="250"/>
      <c r="S385" s="250"/>
      <c r="T385" s="25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2" t="s">
        <v>201</v>
      </c>
      <c r="AU385" s="252" t="s">
        <v>92</v>
      </c>
      <c r="AV385" s="13" t="s">
        <v>92</v>
      </c>
      <c r="AW385" s="13" t="s">
        <v>40</v>
      </c>
      <c r="AX385" s="13" t="s">
        <v>85</v>
      </c>
      <c r="AY385" s="252" t="s">
        <v>193</v>
      </c>
    </row>
    <row r="386" s="14" customFormat="1">
      <c r="A386" s="14"/>
      <c r="B386" s="253"/>
      <c r="C386" s="254"/>
      <c r="D386" s="244" t="s">
        <v>201</v>
      </c>
      <c r="E386" s="255" t="s">
        <v>1</v>
      </c>
      <c r="F386" s="256" t="s">
        <v>92</v>
      </c>
      <c r="G386" s="254"/>
      <c r="H386" s="257">
        <v>1</v>
      </c>
      <c r="I386" s="258"/>
      <c r="J386" s="254"/>
      <c r="K386" s="254"/>
      <c r="L386" s="259"/>
      <c r="M386" s="260"/>
      <c r="N386" s="261"/>
      <c r="O386" s="261"/>
      <c r="P386" s="261"/>
      <c r="Q386" s="261"/>
      <c r="R386" s="261"/>
      <c r="S386" s="261"/>
      <c r="T386" s="26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3" t="s">
        <v>201</v>
      </c>
      <c r="AU386" s="263" t="s">
        <v>92</v>
      </c>
      <c r="AV386" s="14" t="s">
        <v>94</v>
      </c>
      <c r="AW386" s="14" t="s">
        <v>40</v>
      </c>
      <c r="AX386" s="14" t="s">
        <v>85</v>
      </c>
      <c r="AY386" s="263" t="s">
        <v>193</v>
      </c>
    </row>
    <row r="387" s="13" customFormat="1">
      <c r="A387" s="13"/>
      <c r="B387" s="242"/>
      <c r="C387" s="243"/>
      <c r="D387" s="244" t="s">
        <v>201</v>
      </c>
      <c r="E387" s="245" t="s">
        <v>1</v>
      </c>
      <c r="F387" s="246" t="s">
        <v>1355</v>
      </c>
      <c r="G387" s="243"/>
      <c r="H387" s="245" t="s">
        <v>1</v>
      </c>
      <c r="I387" s="247"/>
      <c r="J387" s="243"/>
      <c r="K387" s="243"/>
      <c r="L387" s="248"/>
      <c r="M387" s="249"/>
      <c r="N387" s="250"/>
      <c r="O387" s="250"/>
      <c r="P387" s="250"/>
      <c r="Q387" s="250"/>
      <c r="R387" s="250"/>
      <c r="S387" s="250"/>
      <c r="T387" s="25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2" t="s">
        <v>201</v>
      </c>
      <c r="AU387" s="252" t="s">
        <v>92</v>
      </c>
      <c r="AV387" s="13" t="s">
        <v>92</v>
      </c>
      <c r="AW387" s="13" t="s">
        <v>40</v>
      </c>
      <c r="AX387" s="13" t="s">
        <v>85</v>
      </c>
      <c r="AY387" s="252" t="s">
        <v>193</v>
      </c>
    </row>
    <row r="388" s="14" customFormat="1">
      <c r="A388" s="14"/>
      <c r="B388" s="253"/>
      <c r="C388" s="254"/>
      <c r="D388" s="244" t="s">
        <v>201</v>
      </c>
      <c r="E388" s="255" t="s">
        <v>1</v>
      </c>
      <c r="F388" s="256" t="s">
        <v>92</v>
      </c>
      <c r="G388" s="254"/>
      <c r="H388" s="257">
        <v>1</v>
      </c>
      <c r="I388" s="258"/>
      <c r="J388" s="254"/>
      <c r="K388" s="254"/>
      <c r="L388" s="259"/>
      <c r="M388" s="260"/>
      <c r="N388" s="261"/>
      <c r="O388" s="261"/>
      <c r="P388" s="261"/>
      <c r="Q388" s="261"/>
      <c r="R388" s="261"/>
      <c r="S388" s="261"/>
      <c r="T388" s="26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3" t="s">
        <v>201</v>
      </c>
      <c r="AU388" s="263" t="s">
        <v>92</v>
      </c>
      <c r="AV388" s="14" t="s">
        <v>94</v>
      </c>
      <c r="AW388" s="14" t="s">
        <v>40</v>
      </c>
      <c r="AX388" s="14" t="s">
        <v>85</v>
      </c>
      <c r="AY388" s="263" t="s">
        <v>193</v>
      </c>
    </row>
    <row r="389" s="15" customFormat="1">
      <c r="A389" s="15"/>
      <c r="B389" s="264"/>
      <c r="C389" s="265"/>
      <c r="D389" s="244" t="s">
        <v>201</v>
      </c>
      <c r="E389" s="266" t="s">
        <v>1</v>
      </c>
      <c r="F389" s="267" t="s">
        <v>252</v>
      </c>
      <c r="G389" s="265"/>
      <c r="H389" s="268">
        <v>2</v>
      </c>
      <c r="I389" s="269"/>
      <c r="J389" s="265"/>
      <c r="K389" s="265"/>
      <c r="L389" s="270"/>
      <c r="M389" s="271"/>
      <c r="N389" s="272"/>
      <c r="O389" s="272"/>
      <c r="P389" s="272"/>
      <c r="Q389" s="272"/>
      <c r="R389" s="272"/>
      <c r="S389" s="272"/>
      <c r="T389" s="273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74" t="s">
        <v>201</v>
      </c>
      <c r="AU389" s="274" t="s">
        <v>92</v>
      </c>
      <c r="AV389" s="15" t="s">
        <v>199</v>
      </c>
      <c r="AW389" s="15" t="s">
        <v>40</v>
      </c>
      <c r="AX389" s="15" t="s">
        <v>92</v>
      </c>
      <c r="AY389" s="274" t="s">
        <v>193</v>
      </c>
    </row>
    <row r="390" s="12" customFormat="1" ht="25.92" customHeight="1">
      <c r="A390" s="12"/>
      <c r="B390" s="213"/>
      <c r="C390" s="214"/>
      <c r="D390" s="215" t="s">
        <v>84</v>
      </c>
      <c r="E390" s="216" t="s">
        <v>713</v>
      </c>
      <c r="F390" s="216" t="s">
        <v>1356</v>
      </c>
      <c r="G390" s="214"/>
      <c r="H390" s="214"/>
      <c r="I390" s="217"/>
      <c r="J390" s="218">
        <f>BK390</f>
        <v>0</v>
      </c>
      <c r="K390" s="214"/>
      <c r="L390" s="219"/>
      <c r="M390" s="220"/>
      <c r="N390" s="221"/>
      <c r="O390" s="221"/>
      <c r="P390" s="222">
        <f>P391+SUM(P392:P405)+P470+P518+P587+P613+P668+P727+P815</f>
        <v>0</v>
      </c>
      <c r="Q390" s="221"/>
      <c r="R390" s="222">
        <f>R391+SUM(R392:R405)+R470+R518+R587+R613+R668+R727+R815</f>
        <v>6.246002859999999</v>
      </c>
      <c r="S390" s="221"/>
      <c r="T390" s="223">
        <f>T391+SUM(T392:T405)+T470+T518+T587+T613+T668+T727+T815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24" t="s">
        <v>92</v>
      </c>
      <c r="AT390" s="225" t="s">
        <v>84</v>
      </c>
      <c r="AU390" s="225" t="s">
        <v>85</v>
      </c>
      <c r="AY390" s="224" t="s">
        <v>193</v>
      </c>
      <c r="BK390" s="226">
        <f>BK391+SUM(BK392:BK405)+BK470+BK518+BK587+BK613+BK668+BK727+BK815</f>
        <v>0</v>
      </c>
    </row>
    <row r="391" s="2" customFormat="1" ht="16.5" customHeight="1">
      <c r="A391" s="40"/>
      <c r="B391" s="41"/>
      <c r="C391" s="286" t="s">
        <v>688</v>
      </c>
      <c r="D391" s="286" t="s">
        <v>509</v>
      </c>
      <c r="E391" s="287" t="s">
        <v>1357</v>
      </c>
      <c r="F391" s="288" t="s">
        <v>1358</v>
      </c>
      <c r="G391" s="289" t="s">
        <v>256</v>
      </c>
      <c r="H391" s="290">
        <v>1</v>
      </c>
      <c r="I391" s="291"/>
      <c r="J391" s="292">
        <f>ROUND(I391*H391,2)</f>
        <v>0</v>
      </c>
      <c r="K391" s="288" t="s">
        <v>1</v>
      </c>
      <c r="L391" s="293"/>
      <c r="M391" s="294" t="s">
        <v>1</v>
      </c>
      <c r="N391" s="295" t="s">
        <v>50</v>
      </c>
      <c r="O391" s="93"/>
      <c r="P391" s="238">
        <f>O391*H391</f>
        <v>0</v>
      </c>
      <c r="Q391" s="238">
        <v>0</v>
      </c>
      <c r="R391" s="238">
        <f>Q391*H391</f>
        <v>0</v>
      </c>
      <c r="S391" s="238">
        <v>0</v>
      </c>
      <c r="T391" s="239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40" t="s">
        <v>266</v>
      </c>
      <c r="AT391" s="240" t="s">
        <v>509</v>
      </c>
      <c r="AU391" s="240" t="s">
        <v>92</v>
      </c>
      <c r="AY391" s="18" t="s">
        <v>193</v>
      </c>
      <c r="BE391" s="241">
        <f>IF(N391="základní",J391,0)</f>
        <v>0</v>
      </c>
      <c r="BF391" s="241">
        <f>IF(N391="snížená",J391,0)</f>
        <v>0</v>
      </c>
      <c r="BG391" s="241">
        <f>IF(N391="zákl. přenesená",J391,0)</f>
        <v>0</v>
      </c>
      <c r="BH391" s="241">
        <f>IF(N391="sníž. přenesená",J391,0)</f>
        <v>0</v>
      </c>
      <c r="BI391" s="241">
        <f>IF(N391="nulová",J391,0)</f>
        <v>0</v>
      </c>
      <c r="BJ391" s="18" t="s">
        <v>92</v>
      </c>
      <c r="BK391" s="241">
        <f>ROUND(I391*H391,2)</f>
        <v>0</v>
      </c>
      <c r="BL391" s="18" t="s">
        <v>199</v>
      </c>
      <c r="BM391" s="240" t="s">
        <v>1359</v>
      </c>
    </row>
    <row r="392" s="2" customFormat="1" ht="16.5" customHeight="1">
      <c r="A392" s="40"/>
      <c r="B392" s="41"/>
      <c r="C392" s="286" t="s">
        <v>693</v>
      </c>
      <c r="D392" s="286" t="s">
        <v>509</v>
      </c>
      <c r="E392" s="287" t="s">
        <v>1360</v>
      </c>
      <c r="F392" s="288" t="s">
        <v>1361</v>
      </c>
      <c r="G392" s="289" t="s">
        <v>256</v>
      </c>
      <c r="H392" s="290">
        <v>1</v>
      </c>
      <c r="I392" s="291"/>
      <c r="J392" s="292">
        <f>ROUND(I392*H392,2)</f>
        <v>0</v>
      </c>
      <c r="K392" s="288" t="s">
        <v>1</v>
      </c>
      <c r="L392" s="293"/>
      <c r="M392" s="294" t="s">
        <v>1</v>
      </c>
      <c r="N392" s="295" t="s">
        <v>50</v>
      </c>
      <c r="O392" s="93"/>
      <c r="P392" s="238">
        <f>O392*H392</f>
        <v>0</v>
      </c>
      <c r="Q392" s="238">
        <v>0</v>
      </c>
      <c r="R392" s="238">
        <f>Q392*H392</f>
        <v>0</v>
      </c>
      <c r="S392" s="238">
        <v>0</v>
      </c>
      <c r="T392" s="239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40" t="s">
        <v>266</v>
      </c>
      <c r="AT392" s="240" t="s">
        <v>509</v>
      </c>
      <c r="AU392" s="240" t="s">
        <v>92</v>
      </c>
      <c r="AY392" s="18" t="s">
        <v>193</v>
      </c>
      <c r="BE392" s="241">
        <f>IF(N392="základní",J392,0)</f>
        <v>0</v>
      </c>
      <c r="BF392" s="241">
        <f>IF(N392="snížená",J392,0)</f>
        <v>0</v>
      </c>
      <c r="BG392" s="241">
        <f>IF(N392="zákl. přenesená",J392,0)</f>
        <v>0</v>
      </c>
      <c r="BH392" s="241">
        <f>IF(N392="sníž. přenesená",J392,0)</f>
        <v>0</v>
      </c>
      <c r="BI392" s="241">
        <f>IF(N392="nulová",J392,0)</f>
        <v>0</v>
      </c>
      <c r="BJ392" s="18" t="s">
        <v>92</v>
      </c>
      <c r="BK392" s="241">
        <f>ROUND(I392*H392,2)</f>
        <v>0</v>
      </c>
      <c r="BL392" s="18" t="s">
        <v>199</v>
      </c>
      <c r="BM392" s="240" t="s">
        <v>1362</v>
      </c>
    </row>
    <row r="393" s="2" customFormat="1" ht="16.5" customHeight="1">
      <c r="A393" s="40"/>
      <c r="B393" s="41"/>
      <c r="C393" s="286" t="s">
        <v>698</v>
      </c>
      <c r="D393" s="286" t="s">
        <v>509</v>
      </c>
      <c r="E393" s="287" t="s">
        <v>1363</v>
      </c>
      <c r="F393" s="288" t="s">
        <v>1364</v>
      </c>
      <c r="G393" s="289" t="s">
        <v>256</v>
      </c>
      <c r="H393" s="290">
        <v>2</v>
      </c>
      <c r="I393" s="291"/>
      <c r="J393" s="292">
        <f>ROUND(I393*H393,2)</f>
        <v>0</v>
      </c>
      <c r="K393" s="288" t="s">
        <v>1</v>
      </c>
      <c r="L393" s="293"/>
      <c r="M393" s="294" t="s">
        <v>1</v>
      </c>
      <c r="N393" s="295" t="s">
        <v>50</v>
      </c>
      <c r="O393" s="93"/>
      <c r="P393" s="238">
        <f>O393*H393</f>
        <v>0</v>
      </c>
      <c r="Q393" s="238">
        <v>0</v>
      </c>
      <c r="R393" s="238">
        <f>Q393*H393</f>
        <v>0</v>
      </c>
      <c r="S393" s="238">
        <v>0</v>
      </c>
      <c r="T393" s="239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40" t="s">
        <v>266</v>
      </c>
      <c r="AT393" s="240" t="s">
        <v>509</v>
      </c>
      <c r="AU393" s="240" t="s">
        <v>92</v>
      </c>
      <c r="AY393" s="18" t="s">
        <v>193</v>
      </c>
      <c r="BE393" s="241">
        <f>IF(N393="základní",J393,0)</f>
        <v>0</v>
      </c>
      <c r="BF393" s="241">
        <f>IF(N393="snížená",J393,0)</f>
        <v>0</v>
      </c>
      <c r="BG393" s="241">
        <f>IF(N393="zákl. přenesená",J393,0)</f>
        <v>0</v>
      </c>
      <c r="BH393" s="241">
        <f>IF(N393="sníž. přenesená",J393,0)</f>
        <v>0</v>
      </c>
      <c r="BI393" s="241">
        <f>IF(N393="nulová",J393,0)</f>
        <v>0</v>
      </c>
      <c r="BJ393" s="18" t="s">
        <v>92</v>
      </c>
      <c r="BK393" s="241">
        <f>ROUND(I393*H393,2)</f>
        <v>0</v>
      </c>
      <c r="BL393" s="18" t="s">
        <v>199</v>
      </c>
      <c r="BM393" s="240" t="s">
        <v>1365</v>
      </c>
    </row>
    <row r="394" s="2" customFormat="1" ht="16.5" customHeight="1">
      <c r="A394" s="40"/>
      <c r="B394" s="41"/>
      <c r="C394" s="286" t="s">
        <v>703</v>
      </c>
      <c r="D394" s="286" t="s">
        <v>509</v>
      </c>
      <c r="E394" s="287" t="s">
        <v>1366</v>
      </c>
      <c r="F394" s="288" t="s">
        <v>1367</v>
      </c>
      <c r="G394" s="289" t="s">
        <v>256</v>
      </c>
      <c r="H394" s="290">
        <v>1</v>
      </c>
      <c r="I394" s="291"/>
      <c r="J394" s="292">
        <f>ROUND(I394*H394,2)</f>
        <v>0</v>
      </c>
      <c r="K394" s="288" t="s">
        <v>1</v>
      </c>
      <c r="L394" s="293"/>
      <c r="M394" s="294" t="s">
        <v>1</v>
      </c>
      <c r="N394" s="295" t="s">
        <v>50</v>
      </c>
      <c r="O394" s="93"/>
      <c r="P394" s="238">
        <f>O394*H394</f>
        <v>0</v>
      </c>
      <c r="Q394" s="238">
        <v>0</v>
      </c>
      <c r="R394" s="238">
        <f>Q394*H394</f>
        <v>0</v>
      </c>
      <c r="S394" s="238">
        <v>0</v>
      </c>
      <c r="T394" s="239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40" t="s">
        <v>266</v>
      </c>
      <c r="AT394" s="240" t="s">
        <v>509</v>
      </c>
      <c r="AU394" s="240" t="s">
        <v>92</v>
      </c>
      <c r="AY394" s="18" t="s">
        <v>193</v>
      </c>
      <c r="BE394" s="241">
        <f>IF(N394="základní",J394,0)</f>
        <v>0</v>
      </c>
      <c r="BF394" s="241">
        <f>IF(N394="snížená",J394,0)</f>
        <v>0</v>
      </c>
      <c r="BG394" s="241">
        <f>IF(N394="zákl. přenesená",J394,0)</f>
        <v>0</v>
      </c>
      <c r="BH394" s="241">
        <f>IF(N394="sníž. přenesená",J394,0)</f>
        <v>0</v>
      </c>
      <c r="BI394" s="241">
        <f>IF(N394="nulová",J394,0)</f>
        <v>0</v>
      </c>
      <c r="BJ394" s="18" t="s">
        <v>92</v>
      </c>
      <c r="BK394" s="241">
        <f>ROUND(I394*H394,2)</f>
        <v>0</v>
      </c>
      <c r="BL394" s="18" t="s">
        <v>199</v>
      </c>
      <c r="BM394" s="240" t="s">
        <v>1368</v>
      </c>
    </row>
    <row r="395" s="2" customFormat="1" ht="24.15" customHeight="1">
      <c r="A395" s="40"/>
      <c r="B395" s="41"/>
      <c r="C395" s="229" t="s">
        <v>708</v>
      </c>
      <c r="D395" s="229" t="s">
        <v>196</v>
      </c>
      <c r="E395" s="230" t="s">
        <v>1369</v>
      </c>
      <c r="F395" s="231" t="s">
        <v>1370</v>
      </c>
      <c r="G395" s="232" t="s">
        <v>221</v>
      </c>
      <c r="H395" s="233">
        <v>5</v>
      </c>
      <c r="I395" s="234"/>
      <c r="J395" s="235">
        <f>ROUND(I395*H395,2)</f>
        <v>0</v>
      </c>
      <c r="K395" s="231" t="s">
        <v>222</v>
      </c>
      <c r="L395" s="46"/>
      <c r="M395" s="236" t="s">
        <v>1</v>
      </c>
      <c r="N395" s="237" t="s">
        <v>50</v>
      </c>
      <c r="O395" s="93"/>
      <c r="P395" s="238">
        <f>O395*H395</f>
        <v>0</v>
      </c>
      <c r="Q395" s="238">
        <v>0</v>
      </c>
      <c r="R395" s="238">
        <f>Q395*H395</f>
        <v>0</v>
      </c>
      <c r="S395" s="238">
        <v>0</v>
      </c>
      <c r="T395" s="239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40" t="s">
        <v>580</v>
      </c>
      <c r="AT395" s="240" t="s">
        <v>196</v>
      </c>
      <c r="AU395" s="240" t="s">
        <v>92</v>
      </c>
      <c r="AY395" s="18" t="s">
        <v>193</v>
      </c>
      <c r="BE395" s="241">
        <f>IF(N395="základní",J395,0)</f>
        <v>0</v>
      </c>
      <c r="BF395" s="241">
        <f>IF(N395="snížená",J395,0)</f>
        <v>0</v>
      </c>
      <c r="BG395" s="241">
        <f>IF(N395="zákl. přenesená",J395,0)</f>
        <v>0</v>
      </c>
      <c r="BH395" s="241">
        <f>IF(N395="sníž. přenesená",J395,0)</f>
        <v>0</v>
      </c>
      <c r="BI395" s="241">
        <f>IF(N395="nulová",J395,0)</f>
        <v>0</v>
      </c>
      <c r="BJ395" s="18" t="s">
        <v>92</v>
      </c>
      <c r="BK395" s="241">
        <f>ROUND(I395*H395,2)</f>
        <v>0</v>
      </c>
      <c r="BL395" s="18" t="s">
        <v>580</v>
      </c>
      <c r="BM395" s="240" t="s">
        <v>1371</v>
      </c>
    </row>
    <row r="396" s="13" customFormat="1">
      <c r="A396" s="13"/>
      <c r="B396" s="242"/>
      <c r="C396" s="243"/>
      <c r="D396" s="244" t="s">
        <v>201</v>
      </c>
      <c r="E396" s="245" t="s">
        <v>1</v>
      </c>
      <c r="F396" s="246" t="s">
        <v>1358</v>
      </c>
      <c r="G396" s="243"/>
      <c r="H396" s="245" t="s">
        <v>1</v>
      </c>
      <c r="I396" s="247"/>
      <c r="J396" s="243"/>
      <c r="K396" s="243"/>
      <c r="L396" s="248"/>
      <c r="M396" s="249"/>
      <c r="N396" s="250"/>
      <c r="O396" s="250"/>
      <c r="P396" s="250"/>
      <c r="Q396" s="250"/>
      <c r="R396" s="250"/>
      <c r="S396" s="250"/>
      <c r="T396" s="25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2" t="s">
        <v>201</v>
      </c>
      <c r="AU396" s="252" t="s">
        <v>92</v>
      </c>
      <c r="AV396" s="13" t="s">
        <v>92</v>
      </c>
      <c r="AW396" s="13" t="s">
        <v>40</v>
      </c>
      <c r="AX396" s="13" t="s">
        <v>85</v>
      </c>
      <c r="AY396" s="252" t="s">
        <v>193</v>
      </c>
    </row>
    <row r="397" s="14" customFormat="1">
      <c r="A397" s="14"/>
      <c r="B397" s="253"/>
      <c r="C397" s="254"/>
      <c r="D397" s="244" t="s">
        <v>201</v>
      </c>
      <c r="E397" s="255" t="s">
        <v>1</v>
      </c>
      <c r="F397" s="256" t="s">
        <v>92</v>
      </c>
      <c r="G397" s="254"/>
      <c r="H397" s="257">
        <v>1</v>
      </c>
      <c r="I397" s="258"/>
      <c r="J397" s="254"/>
      <c r="K397" s="254"/>
      <c r="L397" s="259"/>
      <c r="M397" s="260"/>
      <c r="N397" s="261"/>
      <c r="O397" s="261"/>
      <c r="P397" s="261"/>
      <c r="Q397" s="261"/>
      <c r="R397" s="261"/>
      <c r="S397" s="261"/>
      <c r="T397" s="26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3" t="s">
        <v>201</v>
      </c>
      <c r="AU397" s="263" t="s">
        <v>92</v>
      </c>
      <c r="AV397" s="14" t="s">
        <v>94</v>
      </c>
      <c r="AW397" s="14" t="s">
        <v>40</v>
      </c>
      <c r="AX397" s="14" t="s">
        <v>85</v>
      </c>
      <c r="AY397" s="263" t="s">
        <v>193</v>
      </c>
    </row>
    <row r="398" s="13" customFormat="1">
      <c r="A398" s="13"/>
      <c r="B398" s="242"/>
      <c r="C398" s="243"/>
      <c r="D398" s="244" t="s">
        <v>201</v>
      </c>
      <c r="E398" s="245" t="s">
        <v>1</v>
      </c>
      <c r="F398" s="246" t="s">
        <v>1361</v>
      </c>
      <c r="G398" s="243"/>
      <c r="H398" s="245" t="s">
        <v>1</v>
      </c>
      <c r="I398" s="247"/>
      <c r="J398" s="243"/>
      <c r="K398" s="243"/>
      <c r="L398" s="248"/>
      <c r="M398" s="249"/>
      <c r="N398" s="250"/>
      <c r="O398" s="250"/>
      <c r="P398" s="250"/>
      <c r="Q398" s="250"/>
      <c r="R398" s="250"/>
      <c r="S398" s="250"/>
      <c r="T398" s="25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2" t="s">
        <v>201</v>
      </c>
      <c r="AU398" s="252" t="s">
        <v>92</v>
      </c>
      <c r="AV398" s="13" t="s">
        <v>92</v>
      </c>
      <c r="AW398" s="13" t="s">
        <v>40</v>
      </c>
      <c r="AX398" s="13" t="s">
        <v>85</v>
      </c>
      <c r="AY398" s="252" t="s">
        <v>193</v>
      </c>
    </row>
    <row r="399" s="14" customFormat="1">
      <c r="A399" s="14"/>
      <c r="B399" s="253"/>
      <c r="C399" s="254"/>
      <c r="D399" s="244" t="s">
        <v>201</v>
      </c>
      <c r="E399" s="255" t="s">
        <v>1</v>
      </c>
      <c r="F399" s="256" t="s">
        <v>92</v>
      </c>
      <c r="G399" s="254"/>
      <c r="H399" s="257">
        <v>1</v>
      </c>
      <c r="I399" s="258"/>
      <c r="J399" s="254"/>
      <c r="K399" s="254"/>
      <c r="L399" s="259"/>
      <c r="M399" s="260"/>
      <c r="N399" s="261"/>
      <c r="O399" s="261"/>
      <c r="P399" s="261"/>
      <c r="Q399" s="261"/>
      <c r="R399" s="261"/>
      <c r="S399" s="261"/>
      <c r="T399" s="26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3" t="s">
        <v>201</v>
      </c>
      <c r="AU399" s="263" t="s">
        <v>92</v>
      </c>
      <c r="AV399" s="14" t="s">
        <v>94</v>
      </c>
      <c r="AW399" s="14" t="s">
        <v>40</v>
      </c>
      <c r="AX399" s="14" t="s">
        <v>85</v>
      </c>
      <c r="AY399" s="263" t="s">
        <v>193</v>
      </c>
    </row>
    <row r="400" s="13" customFormat="1">
      <c r="A400" s="13"/>
      <c r="B400" s="242"/>
      <c r="C400" s="243"/>
      <c r="D400" s="244" t="s">
        <v>201</v>
      </c>
      <c r="E400" s="245" t="s">
        <v>1</v>
      </c>
      <c r="F400" s="246" t="s">
        <v>1364</v>
      </c>
      <c r="G400" s="243"/>
      <c r="H400" s="245" t="s">
        <v>1</v>
      </c>
      <c r="I400" s="247"/>
      <c r="J400" s="243"/>
      <c r="K400" s="243"/>
      <c r="L400" s="248"/>
      <c r="M400" s="249"/>
      <c r="N400" s="250"/>
      <c r="O400" s="250"/>
      <c r="P400" s="250"/>
      <c r="Q400" s="250"/>
      <c r="R400" s="250"/>
      <c r="S400" s="250"/>
      <c r="T400" s="25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2" t="s">
        <v>201</v>
      </c>
      <c r="AU400" s="252" t="s">
        <v>92</v>
      </c>
      <c r="AV400" s="13" t="s">
        <v>92</v>
      </c>
      <c r="AW400" s="13" t="s">
        <v>40</v>
      </c>
      <c r="AX400" s="13" t="s">
        <v>85</v>
      </c>
      <c r="AY400" s="252" t="s">
        <v>193</v>
      </c>
    </row>
    <row r="401" s="14" customFormat="1">
      <c r="A401" s="14"/>
      <c r="B401" s="253"/>
      <c r="C401" s="254"/>
      <c r="D401" s="244" t="s">
        <v>201</v>
      </c>
      <c r="E401" s="255" t="s">
        <v>1</v>
      </c>
      <c r="F401" s="256" t="s">
        <v>94</v>
      </c>
      <c r="G401" s="254"/>
      <c r="H401" s="257">
        <v>2</v>
      </c>
      <c r="I401" s="258"/>
      <c r="J401" s="254"/>
      <c r="K401" s="254"/>
      <c r="L401" s="259"/>
      <c r="M401" s="260"/>
      <c r="N401" s="261"/>
      <c r="O401" s="261"/>
      <c r="P401" s="261"/>
      <c r="Q401" s="261"/>
      <c r="R401" s="261"/>
      <c r="S401" s="261"/>
      <c r="T401" s="26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3" t="s">
        <v>201</v>
      </c>
      <c r="AU401" s="263" t="s">
        <v>92</v>
      </c>
      <c r="AV401" s="14" t="s">
        <v>94</v>
      </c>
      <c r="AW401" s="14" t="s">
        <v>40</v>
      </c>
      <c r="AX401" s="14" t="s">
        <v>85</v>
      </c>
      <c r="AY401" s="263" t="s">
        <v>193</v>
      </c>
    </row>
    <row r="402" s="13" customFormat="1">
      <c r="A402" s="13"/>
      <c r="B402" s="242"/>
      <c r="C402" s="243"/>
      <c r="D402" s="244" t="s">
        <v>201</v>
      </c>
      <c r="E402" s="245" t="s">
        <v>1</v>
      </c>
      <c r="F402" s="246" t="s">
        <v>1367</v>
      </c>
      <c r="G402" s="243"/>
      <c r="H402" s="245" t="s">
        <v>1</v>
      </c>
      <c r="I402" s="247"/>
      <c r="J402" s="243"/>
      <c r="K402" s="243"/>
      <c r="L402" s="248"/>
      <c r="M402" s="249"/>
      <c r="N402" s="250"/>
      <c r="O402" s="250"/>
      <c r="P402" s="250"/>
      <c r="Q402" s="250"/>
      <c r="R402" s="250"/>
      <c r="S402" s="250"/>
      <c r="T402" s="25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2" t="s">
        <v>201</v>
      </c>
      <c r="AU402" s="252" t="s">
        <v>92</v>
      </c>
      <c r="AV402" s="13" t="s">
        <v>92</v>
      </c>
      <c r="AW402" s="13" t="s">
        <v>40</v>
      </c>
      <c r="AX402" s="13" t="s">
        <v>85</v>
      </c>
      <c r="AY402" s="252" t="s">
        <v>193</v>
      </c>
    </row>
    <row r="403" s="14" customFormat="1">
      <c r="A403" s="14"/>
      <c r="B403" s="253"/>
      <c r="C403" s="254"/>
      <c r="D403" s="244" t="s">
        <v>201</v>
      </c>
      <c r="E403" s="255" t="s">
        <v>1</v>
      </c>
      <c r="F403" s="256" t="s">
        <v>92</v>
      </c>
      <c r="G403" s="254"/>
      <c r="H403" s="257">
        <v>1</v>
      </c>
      <c r="I403" s="258"/>
      <c r="J403" s="254"/>
      <c r="K403" s="254"/>
      <c r="L403" s="259"/>
      <c r="M403" s="260"/>
      <c r="N403" s="261"/>
      <c r="O403" s="261"/>
      <c r="P403" s="261"/>
      <c r="Q403" s="261"/>
      <c r="R403" s="261"/>
      <c r="S403" s="261"/>
      <c r="T403" s="26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3" t="s">
        <v>201</v>
      </c>
      <c r="AU403" s="263" t="s">
        <v>92</v>
      </c>
      <c r="AV403" s="14" t="s">
        <v>94</v>
      </c>
      <c r="AW403" s="14" t="s">
        <v>40</v>
      </c>
      <c r="AX403" s="14" t="s">
        <v>85</v>
      </c>
      <c r="AY403" s="263" t="s">
        <v>193</v>
      </c>
    </row>
    <row r="404" s="15" customFormat="1">
      <c r="A404" s="15"/>
      <c r="B404" s="264"/>
      <c r="C404" s="265"/>
      <c r="D404" s="244" t="s">
        <v>201</v>
      </c>
      <c r="E404" s="266" t="s">
        <v>1</v>
      </c>
      <c r="F404" s="267" t="s">
        <v>252</v>
      </c>
      <c r="G404" s="265"/>
      <c r="H404" s="268">
        <v>5</v>
      </c>
      <c r="I404" s="269"/>
      <c r="J404" s="265"/>
      <c r="K404" s="265"/>
      <c r="L404" s="270"/>
      <c r="M404" s="271"/>
      <c r="N404" s="272"/>
      <c r="O404" s="272"/>
      <c r="P404" s="272"/>
      <c r="Q404" s="272"/>
      <c r="R404" s="272"/>
      <c r="S404" s="272"/>
      <c r="T404" s="273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74" t="s">
        <v>201</v>
      </c>
      <c r="AU404" s="274" t="s">
        <v>92</v>
      </c>
      <c r="AV404" s="15" t="s">
        <v>199</v>
      </c>
      <c r="AW404" s="15" t="s">
        <v>40</v>
      </c>
      <c r="AX404" s="15" t="s">
        <v>92</v>
      </c>
      <c r="AY404" s="274" t="s">
        <v>193</v>
      </c>
    </row>
    <row r="405" s="12" customFormat="1" ht="22.8" customHeight="1">
      <c r="A405" s="12"/>
      <c r="B405" s="213"/>
      <c r="C405" s="214"/>
      <c r="D405" s="215" t="s">
        <v>84</v>
      </c>
      <c r="E405" s="227" t="s">
        <v>1372</v>
      </c>
      <c r="F405" s="227" t="s">
        <v>1373</v>
      </c>
      <c r="G405" s="214"/>
      <c r="H405" s="214"/>
      <c r="I405" s="217"/>
      <c r="J405" s="228">
        <f>BK405</f>
        <v>0</v>
      </c>
      <c r="K405" s="214"/>
      <c r="L405" s="219"/>
      <c r="M405" s="220"/>
      <c r="N405" s="221"/>
      <c r="O405" s="221"/>
      <c r="P405" s="222">
        <f>SUM(P406:P469)</f>
        <v>0</v>
      </c>
      <c r="Q405" s="221"/>
      <c r="R405" s="222">
        <f>SUM(R406:R469)</f>
        <v>2.623601649999999</v>
      </c>
      <c r="S405" s="221"/>
      <c r="T405" s="223">
        <f>SUM(T406:T469)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24" t="s">
        <v>92</v>
      </c>
      <c r="AT405" s="225" t="s">
        <v>84</v>
      </c>
      <c r="AU405" s="225" t="s">
        <v>92</v>
      </c>
      <c r="AY405" s="224" t="s">
        <v>193</v>
      </c>
      <c r="BK405" s="226">
        <f>SUM(BK406:BK469)</f>
        <v>0</v>
      </c>
    </row>
    <row r="406" s="2" customFormat="1" ht="16.5" customHeight="1">
      <c r="A406" s="40"/>
      <c r="B406" s="41"/>
      <c r="C406" s="286" t="s">
        <v>715</v>
      </c>
      <c r="D406" s="286" t="s">
        <v>509</v>
      </c>
      <c r="E406" s="287" t="s">
        <v>1374</v>
      </c>
      <c r="F406" s="288" t="s">
        <v>1375</v>
      </c>
      <c r="G406" s="289" t="s">
        <v>256</v>
      </c>
      <c r="H406" s="290">
        <v>4</v>
      </c>
      <c r="I406" s="291"/>
      <c r="J406" s="292">
        <f>ROUND(I406*H406,2)</f>
        <v>0</v>
      </c>
      <c r="K406" s="288" t="s">
        <v>1</v>
      </c>
      <c r="L406" s="293"/>
      <c r="M406" s="294" t="s">
        <v>1</v>
      </c>
      <c r="N406" s="295" t="s">
        <v>50</v>
      </c>
      <c r="O406" s="93"/>
      <c r="P406" s="238">
        <f>O406*H406</f>
        <v>0</v>
      </c>
      <c r="Q406" s="238">
        <v>0.040000000000000001</v>
      </c>
      <c r="R406" s="238">
        <f>Q406*H406</f>
        <v>0.16</v>
      </c>
      <c r="S406" s="238">
        <v>0</v>
      </c>
      <c r="T406" s="239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40" t="s">
        <v>266</v>
      </c>
      <c r="AT406" s="240" t="s">
        <v>509</v>
      </c>
      <c r="AU406" s="240" t="s">
        <v>94</v>
      </c>
      <c r="AY406" s="18" t="s">
        <v>193</v>
      </c>
      <c r="BE406" s="241">
        <f>IF(N406="základní",J406,0)</f>
        <v>0</v>
      </c>
      <c r="BF406" s="241">
        <f>IF(N406="snížená",J406,0)</f>
        <v>0</v>
      </c>
      <c r="BG406" s="241">
        <f>IF(N406="zákl. přenesená",J406,0)</f>
        <v>0</v>
      </c>
      <c r="BH406" s="241">
        <f>IF(N406="sníž. přenesená",J406,0)</f>
        <v>0</v>
      </c>
      <c r="BI406" s="241">
        <f>IF(N406="nulová",J406,0)</f>
        <v>0</v>
      </c>
      <c r="BJ406" s="18" t="s">
        <v>92</v>
      </c>
      <c r="BK406" s="241">
        <f>ROUND(I406*H406,2)</f>
        <v>0</v>
      </c>
      <c r="BL406" s="18" t="s">
        <v>199</v>
      </c>
      <c r="BM406" s="240" t="s">
        <v>1376</v>
      </c>
    </row>
    <row r="407" s="2" customFormat="1" ht="16.5" customHeight="1">
      <c r="A407" s="40"/>
      <c r="B407" s="41"/>
      <c r="C407" s="286" t="s">
        <v>719</v>
      </c>
      <c r="D407" s="286" t="s">
        <v>509</v>
      </c>
      <c r="E407" s="287" t="s">
        <v>1377</v>
      </c>
      <c r="F407" s="288" t="s">
        <v>1378</v>
      </c>
      <c r="G407" s="289" t="s">
        <v>256</v>
      </c>
      <c r="H407" s="290">
        <v>7</v>
      </c>
      <c r="I407" s="291"/>
      <c r="J407" s="292">
        <f>ROUND(I407*H407,2)</f>
        <v>0</v>
      </c>
      <c r="K407" s="288" t="s">
        <v>1</v>
      </c>
      <c r="L407" s="293"/>
      <c r="M407" s="294" t="s">
        <v>1</v>
      </c>
      <c r="N407" s="295" t="s">
        <v>50</v>
      </c>
      <c r="O407" s="93"/>
      <c r="P407" s="238">
        <f>O407*H407</f>
        <v>0</v>
      </c>
      <c r="Q407" s="238">
        <v>0.040000000000000001</v>
      </c>
      <c r="R407" s="238">
        <f>Q407*H407</f>
        <v>0.28000000000000003</v>
      </c>
      <c r="S407" s="238">
        <v>0</v>
      </c>
      <c r="T407" s="239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40" t="s">
        <v>266</v>
      </c>
      <c r="AT407" s="240" t="s">
        <v>509</v>
      </c>
      <c r="AU407" s="240" t="s">
        <v>94</v>
      </c>
      <c r="AY407" s="18" t="s">
        <v>193</v>
      </c>
      <c r="BE407" s="241">
        <f>IF(N407="základní",J407,0)</f>
        <v>0</v>
      </c>
      <c r="BF407" s="241">
        <f>IF(N407="snížená",J407,0)</f>
        <v>0</v>
      </c>
      <c r="BG407" s="241">
        <f>IF(N407="zákl. přenesená",J407,0)</f>
        <v>0</v>
      </c>
      <c r="BH407" s="241">
        <f>IF(N407="sníž. přenesená",J407,0)</f>
        <v>0</v>
      </c>
      <c r="BI407" s="241">
        <f>IF(N407="nulová",J407,0)</f>
        <v>0</v>
      </c>
      <c r="BJ407" s="18" t="s">
        <v>92</v>
      </c>
      <c r="BK407" s="241">
        <f>ROUND(I407*H407,2)</f>
        <v>0</v>
      </c>
      <c r="BL407" s="18" t="s">
        <v>199</v>
      </c>
      <c r="BM407" s="240" t="s">
        <v>1379</v>
      </c>
    </row>
    <row r="408" s="2" customFormat="1" ht="16.5" customHeight="1">
      <c r="A408" s="40"/>
      <c r="B408" s="41"/>
      <c r="C408" s="286" t="s">
        <v>724</v>
      </c>
      <c r="D408" s="286" t="s">
        <v>509</v>
      </c>
      <c r="E408" s="287" t="s">
        <v>1380</v>
      </c>
      <c r="F408" s="288" t="s">
        <v>1381</v>
      </c>
      <c r="G408" s="289" t="s">
        <v>256</v>
      </c>
      <c r="H408" s="290">
        <v>7</v>
      </c>
      <c r="I408" s="291"/>
      <c r="J408" s="292">
        <f>ROUND(I408*H408,2)</f>
        <v>0</v>
      </c>
      <c r="K408" s="288" t="s">
        <v>1</v>
      </c>
      <c r="L408" s="293"/>
      <c r="M408" s="294" t="s">
        <v>1</v>
      </c>
      <c r="N408" s="295" t="s">
        <v>50</v>
      </c>
      <c r="O408" s="93"/>
      <c r="P408" s="238">
        <f>O408*H408</f>
        <v>0</v>
      </c>
      <c r="Q408" s="238">
        <v>0.01</v>
      </c>
      <c r="R408" s="238">
        <f>Q408*H408</f>
        <v>0.070000000000000007</v>
      </c>
      <c r="S408" s="238">
        <v>0</v>
      </c>
      <c r="T408" s="239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40" t="s">
        <v>266</v>
      </c>
      <c r="AT408" s="240" t="s">
        <v>509</v>
      </c>
      <c r="AU408" s="240" t="s">
        <v>94</v>
      </c>
      <c r="AY408" s="18" t="s">
        <v>193</v>
      </c>
      <c r="BE408" s="241">
        <f>IF(N408="základní",J408,0)</f>
        <v>0</v>
      </c>
      <c r="BF408" s="241">
        <f>IF(N408="snížená",J408,0)</f>
        <v>0</v>
      </c>
      <c r="BG408" s="241">
        <f>IF(N408="zákl. přenesená",J408,0)</f>
        <v>0</v>
      </c>
      <c r="BH408" s="241">
        <f>IF(N408="sníž. přenesená",J408,0)</f>
        <v>0</v>
      </c>
      <c r="BI408" s="241">
        <f>IF(N408="nulová",J408,0)</f>
        <v>0</v>
      </c>
      <c r="BJ408" s="18" t="s">
        <v>92</v>
      </c>
      <c r="BK408" s="241">
        <f>ROUND(I408*H408,2)</f>
        <v>0</v>
      </c>
      <c r="BL408" s="18" t="s">
        <v>199</v>
      </c>
      <c r="BM408" s="240" t="s">
        <v>1382</v>
      </c>
    </row>
    <row r="409" s="2" customFormat="1" ht="16.5" customHeight="1">
      <c r="A409" s="40"/>
      <c r="B409" s="41"/>
      <c r="C409" s="286" t="s">
        <v>728</v>
      </c>
      <c r="D409" s="286" t="s">
        <v>509</v>
      </c>
      <c r="E409" s="287" t="s">
        <v>1383</v>
      </c>
      <c r="F409" s="288" t="s">
        <v>1384</v>
      </c>
      <c r="G409" s="289" t="s">
        <v>160</v>
      </c>
      <c r="H409" s="290">
        <v>18</v>
      </c>
      <c r="I409" s="291"/>
      <c r="J409" s="292">
        <f>ROUND(I409*H409,2)</f>
        <v>0</v>
      </c>
      <c r="K409" s="288" t="s">
        <v>1</v>
      </c>
      <c r="L409" s="293"/>
      <c r="M409" s="294" t="s">
        <v>1</v>
      </c>
      <c r="N409" s="295" t="s">
        <v>50</v>
      </c>
      <c r="O409" s="93"/>
      <c r="P409" s="238">
        <f>O409*H409</f>
        <v>0</v>
      </c>
      <c r="Q409" s="238">
        <v>0.10000000000000001</v>
      </c>
      <c r="R409" s="238">
        <f>Q409*H409</f>
        <v>1.8</v>
      </c>
      <c r="S409" s="238">
        <v>0</v>
      </c>
      <c r="T409" s="239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40" t="s">
        <v>266</v>
      </c>
      <c r="AT409" s="240" t="s">
        <v>509</v>
      </c>
      <c r="AU409" s="240" t="s">
        <v>94</v>
      </c>
      <c r="AY409" s="18" t="s">
        <v>193</v>
      </c>
      <c r="BE409" s="241">
        <f>IF(N409="základní",J409,0)</f>
        <v>0</v>
      </c>
      <c r="BF409" s="241">
        <f>IF(N409="snížená",J409,0)</f>
        <v>0</v>
      </c>
      <c r="BG409" s="241">
        <f>IF(N409="zákl. přenesená",J409,0)</f>
        <v>0</v>
      </c>
      <c r="BH409" s="241">
        <f>IF(N409="sníž. přenesená",J409,0)</f>
        <v>0</v>
      </c>
      <c r="BI409" s="241">
        <f>IF(N409="nulová",J409,0)</f>
        <v>0</v>
      </c>
      <c r="BJ409" s="18" t="s">
        <v>92</v>
      </c>
      <c r="BK409" s="241">
        <f>ROUND(I409*H409,2)</f>
        <v>0</v>
      </c>
      <c r="BL409" s="18" t="s">
        <v>199</v>
      </c>
      <c r="BM409" s="240" t="s">
        <v>1385</v>
      </c>
    </row>
    <row r="410" s="2" customFormat="1" ht="16.5" customHeight="1">
      <c r="A410" s="40"/>
      <c r="B410" s="41"/>
      <c r="C410" s="286" t="s">
        <v>732</v>
      </c>
      <c r="D410" s="286" t="s">
        <v>509</v>
      </c>
      <c r="E410" s="287" t="s">
        <v>1386</v>
      </c>
      <c r="F410" s="288" t="s">
        <v>1387</v>
      </c>
      <c r="G410" s="289" t="s">
        <v>256</v>
      </c>
      <c r="H410" s="290">
        <v>1</v>
      </c>
      <c r="I410" s="291"/>
      <c r="J410" s="292">
        <f>ROUND(I410*H410,2)</f>
        <v>0</v>
      </c>
      <c r="K410" s="288" t="s">
        <v>1</v>
      </c>
      <c r="L410" s="293"/>
      <c r="M410" s="294" t="s">
        <v>1</v>
      </c>
      <c r="N410" s="295" t="s">
        <v>50</v>
      </c>
      <c r="O410" s="93"/>
      <c r="P410" s="238">
        <f>O410*H410</f>
        <v>0</v>
      </c>
      <c r="Q410" s="238">
        <v>0.080000000000000002</v>
      </c>
      <c r="R410" s="238">
        <f>Q410*H410</f>
        <v>0.080000000000000002</v>
      </c>
      <c r="S410" s="238">
        <v>0</v>
      </c>
      <c r="T410" s="239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40" t="s">
        <v>266</v>
      </c>
      <c r="AT410" s="240" t="s">
        <v>509</v>
      </c>
      <c r="AU410" s="240" t="s">
        <v>94</v>
      </c>
      <c r="AY410" s="18" t="s">
        <v>193</v>
      </c>
      <c r="BE410" s="241">
        <f>IF(N410="základní",J410,0)</f>
        <v>0</v>
      </c>
      <c r="BF410" s="241">
        <f>IF(N410="snížená",J410,0)</f>
        <v>0</v>
      </c>
      <c r="BG410" s="241">
        <f>IF(N410="zákl. přenesená",J410,0)</f>
        <v>0</v>
      </c>
      <c r="BH410" s="241">
        <f>IF(N410="sníž. přenesená",J410,0)</f>
        <v>0</v>
      </c>
      <c r="BI410" s="241">
        <f>IF(N410="nulová",J410,0)</f>
        <v>0</v>
      </c>
      <c r="BJ410" s="18" t="s">
        <v>92</v>
      </c>
      <c r="BK410" s="241">
        <f>ROUND(I410*H410,2)</f>
        <v>0</v>
      </c>
      <c r="BL410" s="18" t="s">
        <v>199</v>
      </c>
      <c r="BM410" s="240" t="s">
        <v>1388</v>
      </c>
    </row>
    <row r="411" s="2" customFormat="1" ht="16.5" customHeight="1">
      <c r="A411" s="40"/>
      <c r="B411" s="41"/>
      <c r="C411" s="286" t="s">
        <v>736</v>
      </c>
      <c r="D411" s="286" t="s">
        <v>509</v>
      </c>
      <c r="E411" s="287" t="s">
        <v>1389</v>
      </c>
      <c r="F411" s="288" t="s">
        <v>1390</v>
      </c>
      <c r="G411" s="289" t="s">
        <v>256</v>
      </c>
      <c r="H411" s="290">
        <v>4</v>
      </c>
      <c r="I411" s="291"/>
      <c r="J411" s="292">
        <f>ROUND(I411*H411,2)</f>
        <v>0</v>
      </c>
      <c r="K411" s="288" t="s">
        <v>1</v>
      </c>
      <c r="L411" s="293"/>
      <c r="M411" s="294" t="s">
        <v>1</v>
      </c>
      <c r="N411" s="295" t="s">
        <v>50</v>
      </c>
      <c r="O411" s="93"/>
      <c r="P411" s="238">
        <f>O411*H411</f>
        <v>0</v>
      </c>
      <c r="Q411" s="238">
        <v>0.040000000000000001</v>
      </c>
      <c r="R411" s="238">
        <f>Q411*H411</f>
        <v>0.16</v>
      </c>
      <c r="S411" s="238">
        <v>0</v>
      </c>
      <c r="T411" s="239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40" t="s">
        <v>266</v>
      </c>
      <c r="AT411" s="240" t="s">
        <v>509</v>
      </c>
      <c r="AU411" s="240" t="s">
        <v>94</v>
      </c>
      <c r="AY411" s="18" t="s">
        <v>193</v>
      </c>
      <c r="BE411" s="241">
        <f>IF(N411="základní",J411,0)</f>
        <v>0</v>
      </c>
      <c r="BF411" s="241">
        <f>IF(N411="snížená",J411,0)</f>
        <v>0</v>
      </c>
      <c r="BG411" s="241">
        <f>IF(N411="zákl. přenesená",J411,0)</f>
        <v>0</v>
      </c>
      <c r="BH411" s="241">
        <f>IF(N411="sníž. přenesená",J411,0)</f>
        <v>0</v>
      </c>
      <c r="BI411" s="241">
        <f>IF(N411="nulová",J411,0)</f>
        <v>0</v>
      </c>
      <c r="BJ411" s="18" t="s">
        <v>92</v>
      </c>
      <c r="BK411" s="241">
        <f>ROUND(I411*H411,2)</f>
        <v>0</v>
      </c>
      <c r="BL411" s="18" t="s">
        <v>199</v>
      </c>
      <c r="BM411" s="240" t="s">
        <v>1391</v>
      </c>
    </row>
    <row r="412" s="2" customFormat="1" ht="16.5" customHeight="1">
      <c r="A412" s="40"/>
      <c r="B412" s="41"/>
      <c r="C412" s="286" t="s">
        <v>740</v>
      </c>
      <c r="D412" s="286" t="s">
        <v>509</v>
      </c>
      <c r="E412" s="287" t="s">
        <v>1392</v>
      </c>
      <c r="F412" s="288" t="s">
        <v>1393</v>
      </c>
      <c r="G412" s="289" t="s">
        <v>256</v>
      </c>
      <c r="H412" s="290">
        <v>2</v>
      </c>
      <c r="I412" s="291"/>
      <c r="J412" s="292">
        <f>ROUND(I412*H412,2)</f>
        <v>0</v>
      </c>
      <c r="K412" s="288" t="s">
        <v>1</v>
      </c>
      <c r="L412" s="293"/>
      <c r="M412" s="294" t="s">
        <v>1</v>
      </c>
      <c r="N412" s="295" t="s">
        <v>50</v>
      </c>
      <c r="O412" s="93"/>
      <c r="P412" s="238">
        <f>O412*H412</f>
        <v>0</v>
      </c>
      <c r="Q412" s="238">
        <v>0.02</v>
      </c>
      <c r="R412" s="238">
        <f>Q412*H412</f>
        <v>0.040000000000000001</v>
      </c>
      <c r="S412" s="238">
        <v>0</v>
      </c>
      <c r="T412" s="239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40" t="s">
        <v>266</v>
      </c>
      <c r="AT412" s="240" t="s">
        <v>509</v>
      </c>
      <c r="AU412" s="240" t="s">
        <v>94</v>
      </c>
      <c r="AY412" s="18" t="s">
        <v>193</v>
      </c>
      <c r="BE412" s="241">
        <f>IF(N412="základní",J412,0)</f>
        <v>0</v>
      </c>
      <c r="BF412" s="241">
        <f>IF(N412="snížená",J412,0)</f>
        <v>0</v>
      </c>
      <c r="BG412" s="241">
        <f>IF(N412="zákl. přenesená",J412,0)</f>
        <v>0</v>
      </c>
      <c r="BH412" s="241">
        <f>IF(N412="sníž. přenesená",J412,0)</f>
        <v>0</v>
      </c>
      <c r="BI412" s="241">
        <f>IF(N412="nulová",J412,0)</f>
        <v>0</v>
      </c>
      <c r="BJ412" s="18" t="s">
        <v>92</v>
      </c>
      <c r="BK412" s="241">
        <f>ROUND(I412*H412,2)</f>
        <v>0</v>
      </c>
      <c r="BL412" s="18" t="s">
        <v>199</v>
      </c>
      <c r="BM412" s="240" t="s">
        <v>1394</v>
      </c>
    </row>
    <row r="413" s="2" customFormat="1" ht="16.5" customHeight="1">
      <c r="A413" s="40"/>
      <c r="B413" s="41"/>
      <c r="C413" s="286" t="s">
        <v>744</v>
      </c>
      <c r="D413" s="286" t="s">
        <v>509</v>
      </c>
      <c r="E413" s="287" t="s">
        <v>1395</v>
      </c>
      <c r="F413" s="288" t="s">
        <v>1396</v>
      </c>
      <c r="G413" s="289" t="s">
        <v>256</v>
      </c>
      <c r="H413" s="290">
        <v>1</v>
      </c>
      <c r="I413" s="291"/>
      <c r="J413" s="292">
        <f>ROUND(I413*H413,2)</f>
        <v>0</v>
      </c>
      <c r="K413" s="288" t="s">
        <v>1</v>
      </c>
      <c r="L413" s="293"/>
      <c r="M413" s="294" t="s">
        <v>1</v>
      </c>
      <c r="N413" s="295" t="s">
        <v>50</v>
      </c>
      <c r="O413" s="93"/>
      <c r="P413" s="238">
        <f>O413*H413</f>
        <v>0</v>
      </c>
      <c r="Q413" s="238">
        <v>0.01</v>
      </c>
      <c r="R413" s="238">
        <f>Q413*H413</f>
        <v>0.01</v>
      </c>
      <c r="S413" s="238">
        <v>0</v>
      </c>
      <c r="T413" s="239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40" t="s">
        <v>266</v>
      </c>
      <c r="AT413" s="240" t="s">
        <v>509</v>
      </c>
      <c r="AU413" s="240" t="s">
        <v>94</v>
      </c>
      <c r="AY413" s="18" t="s">
        <v>193</v>
      </c>
      <c r="BE413" s="241">
        <f>IF(N413="základní",J413,0)</f>
        <v>0</v>
      </c>
      <c r="BF413" s="241">
        <f>IF(N413="snížená",J413,0)</f>
        <v>0</v>
      </c>
      <c r="BG413" s="241">
        <f>IF(N413="zákl. přenesená",J413,0)</f>
        <v>0</v>
      </c>
      <c r="BH413" s="241">
        <f>IF(N413="sníž. přenesená",J413,0)</f>
        <v>0</v>
      </c>
      <c r="BI413" s="241">
        <f>IF(N413="nulová",J413,0)</f>
        <v>0</v>
      </c>
      <c r="BJ413" s="18" t="s">
        <v>92</v>
      </c>
      <c r="BK413" s="241">
        <f>ROUND(I413*H413,2)</f>
        <v>0</v>
      </c>
      <c r="BL413" s="18" t="s">
        <v>199</v>
      </c>
      <c r="BM413" s="240" t="s">
        <v>1397</v>
      </c>
    </row>
    <row r="414" s="2" customFormat="1" ht="16.5" customHeight="1">
      <c r="A414" s="40"/>
      <c r="B414" s="41"/>
      <c r="C414" s="286" t="s">
        <v>747</v>
      </c>
      <c r="D414" s="286" t="s">
        <v>509</v>
      </c>
      <c r="E414" s="287" t="s">
        <v>1398</v>
      </c>
      <c r="F414" s="288" t="s">
        <v>1399</v>
      </c>
      <c r="G414" s="289" t="s">
        <v>256</v>
      </c>
      <c r="H414" s="290">
        <v>1</v>
      </c>
      <c r="I414" s="291"/>
      <c r="J414" s="292">
        <f>ROUND(I414*H414,2)</f>
        <v>0</v>
      </c>
      <c r="K414" s="288" t="s">
        <v>1</v>
      </c>
      <c r="L414" s="293"/>
      <c r="M414" s="294" t="s">
        <v>1</v>
      </c>
      <c r="N414" s="295" t="s">
        <v>50</v>
      </c>
      <c r="O414" s="93"/>
      <c r="P414" s="238">
        <f>O414*H414</f>
        <v>0</v>
      </c>
      <c r="Q414" s="238">
        <v>0.01</v>
      </c>
      <c r="R414" s="238">
        <f>Q414*H414</f>
        <v>0.01</v>
      </c>
      <c r="S414" s="238">
        <v>0</v>
      </c>
      <c r="T414" s="239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40" t="s">
        <v>266</v>
      </c>
      <c r="AT414" s="240" t="s">
        <v>509</v>
      </c>
      <c r="AU414" s="240" t="s">
        <v>94</v>
      </c>
      <c r="AY414" s="18" t="s">
        <v>193</v>
      </c>
      <c r="BE414" s="241">
        <f>IF(N414="základní",J414,0)</f>
        <v>0</v>
      </c>
      <c r="BF414" s="241">
        <f>IF(N414="snížená",J414,0)</f>
        <v>0</v>
      </c>
      <c r="BG414" s="241">
        <f>IF(N414="zákl. přenesená",J414,0)</f>
        <v>0</v>
      </c>
      <c r="BH414" s="241">
        <f>IF(N414="sníž. přenesená",J414,0)</f>
        <v>0</v>
      </c>
      <c r="BI414" s="241">
        <f>IF(N414="nulová",J414,0)</f>
        <v>0</v>
      </c>
      <c r="BJ414" s="18" t="s">
        <v>92</v>
      </c>
      <c r="BK414" s="241">
        <f>ROUND(I414*H414,2)</f>
        <v>0</v>
      </c>
      <c r="BL414" s="18" t="s">
        <v>199</v>
      </c>
      <c r="BM414" s="240" t="s">
        <v>1400</v>
      </c>
    </row>
    <row r="415" s="2" customFormat="1" ht="16.5" customHeight="1">
      <c r="A415" s="40"/>
      <c r="B415" s="41"/>
      <c r="C415" s="286" t="s">
        <v>753</v>
      </c>
      <c r="D415" s="286" t="s">
        <v>509</v>
      </c>
      <c r="E415" s="287" t="s">
        <v>1401</v>
      </c>
      <c r="F415" s="288" t="s">
        <v>1402</v>
      </c>
      <c r="G415" s="289" t="s">
        <v>160</v>
      </c>
      <c r="H415" s="290">
        <v>1</v>
      </c>
      <c r="I415" s="291"/>
      <c r="J415" s="292">
        <f>ROUND(I415*H415,2)</f>
        <v>0</v>
      </c>
      <c r="K415" s="288" t="s">
        <v>1</v>
      </c>
      <c r="L415" s="293"/>
      <c r="M415" s="294" t="s">
        <v>1</v>
      </c>
      <c r="N415" s="295" t="s">
        <v>50</v>
      </c>
      <c r="O415" s="93"/>
      <c r="P415" s="238">
        <f>O415*H415</f>
        <v>0</v>
      </c>
      <c r="Q415" s="238">
        <v>0.01</v>
      </c>
      <c r="R415" s="238">
        <f>Q415*H415</f>
        <v>0.01</v>
      </c>
      <c r="S415" s="238">
        <v>0</v>
      </c>
      <c r="T415" s="239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40" t="s">
        <v>266</v>
      </c>
      <c r="AT415" s="240" t="s">
        <v>509</v>
      </c>
      <c r="AU415" s="240" t="s">
        <v>94</v>
      </c>
      <c r="AY415" s="18" t="s">
        <v>193</v>
      </c>
      <c r="BE415" s="241">
        <f>IF(N415="základní",J415,0)</f>
        <v>0</v>
      </c>
      <c r="BF415" s="241">
        <f>IF(N415="snížená",J415,0)</f>
        <v>0</v>
      </c>
      <c r="BG415" s="241">
        <f>IF(N415="zákl. přenesená",J415,0)</f>
        <v>0</v>
      </c>
      <c r="BH415" s="241">
        <f>IF(N415="sníž. přenesená",J415,0)</f>
        <v>0</v>
      </c>
      <c r="BI415" s="241">
        <f>IF(N415="nulová",J415,0)</f>
        <v>0</v>
      </c>
      <c r="BJ415" s="18" t="s">
        <v>92</v>
      </c>
      <c r="BK415" s="241">
        <f>ROUND(I415*H415,2)</f>
        <v>0</v>
      </c>
      <c r="BL415" s="18" t="s">
        <v>199</v>
      </c>
      <c r="BM415" s="240" t="s">
        <v>1403</v>
      </c>
    </row>
    <row r="416" s="2" customFormat="1" ht="24.15" customHeight="1">
      <c r="A416" s="40"/>
      <c r="B416" s="41"/>
      <c r="C416" s="229" t="s">
        <v>755</v>
      </c>
      <c r="D416" s="229" t="s">
        <v>196</v>
      </c>
      <c r="E416" s="230" t="s">
        <v>1404</v>
      </c>
      <c r="F416" s="231" t="s">
        <v>1405</v>
      </c>
      <c r="G416" s="232" t="s">
        <v>221</v>
      </c>
      <c r="H416" s="233">
        <v>52</v>
      </c>
      <c r="I416" s="234"/>
      <c r="J416" s="235">
        <f>ROUND(I416*H416,2)</f>
        <v>0</v>
      </c>
      <c r="K416" s="231" t="s">
        <v>222</v>
      </c>
      <c r="L416" s="46"/>
      <c r="M416" s="236" t="s">
        <v>1</v>
      </c>
      <c r="N416" s="237" t="s">
        <v>50</v>
      </c>
      <c r="O416" s="93"/>
      <c r="P416" s="238">
        <f>O416*H416</f>
        <v>0</v>
      </c>
      <c r="Q416" s="238">
        <v>3.2499999999999997E-05</v>
      </c>
      <c r="R416" s="238">
        <f>Q416*H416</f>
        <v>0.0016899999999999999</v>
      </c>
      <c r="S416" s="238">
        <v>0</v>
      </c>
      <c r="T416" s="239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40" t="s">
        <v>580</v>
      </c>
      <c r="AT416" s="240" t="s">
        <v>196</v>
      </c>
      <c r="AU416" s="240" t="s">
        <v>94</v>
      </c>
      <c r="AY416" s="18" t="s">
        <v>193</v>
      </c>
      <c r="BE416" s="241">
        <f>IF(N416="základní",J416,0)</f>
        <v>0</v>
      </c>
      <c r="BF416" s="241">
        <f>IF(N416="snížená",J416,0)</f>
        <v>0</v>
      </c>
      <c r="BG416" s="241">
        <f>IF(N416="zákl. přenesená",J416,0)</f>
        <v>0</v>
      </c>
      <c r="BH416" s="241">
        <f>IF(N416="sníž. přenesená",J416,0)</f>
        <v>0</v>
      </c>
      <c r="BI416" s="241">
        <f>IF(N416="nulová",J416,0)</f>
        <v>0</v>
      </c>
      <c r="BJ416" s="18" t="s">
        <v>92</v>
      </c>
      <c r="BK416" s="241">
        <f>ROUND(I416*H416,2)</f>
        <v>0</v>
      </c>
      <c r="BL416" s="18" t="s">
        <v>580</v>
      </c>
      <c r="BM416" s="240" t="s">
        <v>1406</v>
      </c>
    </row>
    <row r="417" s="13" customFormat="1">
      <c r="A417" s="13"/>
      <c r="B417" s="242"/>
      <c r="C417" s="243"/>
      <c r="D417" s="244" t="s">
        <v>201</v>
      </c>
      <c r="E417" s="245" t="s">
        <v>1</v>
      </c>
      <c r="F417" s="246" t="s">
        <v>1407</v>
      </c>
      <c r="G417" s="243"/>
      <c r="H417" s="245" t="s">
        <v>1</v>
      </c>
      <c r="I417" s="247"/>
      <c r="J417" s="243"/>
      <c r="K417" s="243"/>
      <c r="L417" s="248"/>
      <c r="M417" s="249"/>
      <c r="N417" s="250"/>
      <c r="O417" s="250"/>
      <c r="P417" s="250"/>
      <c r="Q417" s="250"/>
      <c r="R417" s="250"/>
      <c r="S417" s="250"/>
      <c r="T417" s="25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2" t="s">
        <v>201</v>
      </c>
      <c r="AU417" s="252" t="s">
        <v>94</v>
      </c>
      <c r="AV417" s="13" t="s">
        <v>92</v>
      </c>
      <c r="AW417" s="13" t="s">
        <v>40</v>
      </c>
      <c r="AX417" s="13" t="s">
        <v>85</v>
      </c>
      <c r="AY417" s="252" t="s">
        <v>193</v>
      </c>
    </row>
    <row r="418" s="13" customFormat="1">
      <c r="A418" s="13"/>
      <c r="B418" s="242"/>
      <c r="C418" s="243"/>
      <c r="D418" s="244" t="s">
        <v>201</v>
      </c>
      <c r="E418" s="245" t="s">
        <v>1</v>
      </c>
      <c r="F418" s="246" t="s">
        <v>1408</v>
      </c>
      <c r="G418" s="243"/>
      <c r="H418" s="245" t="s">
        <v>1</v>
      </c>
      <c r="I418" s="247"/>
      <c r="J418" s="243"/>
      <c r="K418" s="243"/>
      <c r="L418" s="248"/>
      <c r="M418" s="249"/>
      <c r="N418" s="250"/>
      <c r="O418" s="250"/>
      <c r="P418" s="250"/>
      <c r="Q418" s="250"/>
      <c r="R418" s="250"/>
      <c r="S418" s="250"/>
      <c r="T418" s="25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2" t="s">
        <v>201</v>
      </c>
      <c r="AU418" s="252" t="s">
        <v>94</v>
      </c>
      <c r="AV418" s="13" t="s">
        <v>92</v>
      </c>
      <c r="AW418" s="13" t="s">
        <v>40</v>
      </c>
      <c r="AX418" s="13" t="s">
        <v>85</v>
      </c>
      <c r="AY418" s="252" t="s">
        <v>193</v>
      </c>
    </row>
    <row r="419" s="14" customFormat="1">
      <c r="A419" s="14"/>
      <c r="B419" s="253"/>
      <c r="C419" s="254"/>
      <c r="D419" s="244" t="s">
        <v>201</v>
      </c>
      <c r="E419" s="255" t="s">
        <v>1</v>
      </c>
      <c r="F419" s="256" t="s">
        <v>1409</v>
      </c>
      <c r="G419" s="254"/>
      <c r="H419" s="257">
        <v>6</v>
      </c>
      <c r="I419" s="258"/>
      <c r="J419" s="254"/>
      <c r="K419" s="254"/>
      <c r="L419" s="259"/>
      <c r="M419" s="260"/>
      <c r="N419" s="261"/>
      <c r="O419" s="261"/>
      <c r="P419" s="261"/>
      <c r="Q419" s="261"/>
      <c r="R419" s="261"/>
      <c r="S419" s="261"/>
      <c r="T419" s="26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3" t="s">
        <v>201</v>
      </c>
      <c r="AU419" s="263" t="s">
        <v>94</v>
      </c>
      <c r="AV419" s="14" t="s">
        <v>94</v>
      </c>
      <c r="AW419" s="14" t="s">
        <v>40</v>
      </c>
      <c r="AX419" s="14" t="s">
        <v>85</v>
      </c>
      <c r="AY419" s="263" t="s">
        <v>193</v>
      </c>
    </row>
    <row r="420" s="13" customFormat="1">
      <c r="A420" s="13"/>
      <c r="B420" s="242"/>
      <c r="C420" s="243"/>
      <c r="D420" s="244" t="s">
        <v>201</v>
      </c>
      <c r="E420" s="245" t="s">
        <v>1</v>
      </c>
      <c r="F420" s="246" t="s">
        <v>1410</v>
      </c>
      <c r="G420" s="243"/>
      <c r="H420" s="245" t="s">
        <v>1</v>
      </c>
      <c r="I420" s="247"/>
      <c r="J420" s="243"/>
      <c r="K420" s="243"/>
      <c r="L420" s="248"/>
      <c r="M420" s="249"/>
      <c r="N420" s="250"/>
      <c r="O420" s="250"/>
      <c r="P420" s="250"/>
      <c r="Q420" s="250"/>
      <c r="R420" s="250"/>
      <c r="S420" s="250"/>
      <c r="T420" s="25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2" t="s">
        <v>201</v>
      </c>
      <c r="AU420" s="252" t="s">
        <v>94</v>
      </c>
      <c r="AV420" s="13" t="s">
        <v>92</v>
      </c>
      <c r="AW420" s="13" t="s">
        <v>40</v>
      </c>
      <c r="AX420" s="13" t="s">
        <v>85</v>
      </c>
      <c r="AY420" s="252" t="s">
        <v>193</v>
      </c>
    </row>
    <row r="421" s="13" customFormat="1">
      <c r="A421" s="13"/>
      <c r="B421" s="242"/>
      <c r="C421" s="243"/>
      <c r="D421" s="244" t="s">
        <v>201</v>
      </c>
      <c r="E421" s="245" t="s">
        <v>1</v>
      </c>
      <c r="F421" s="246" t="s">
        <v>1408</v>
      </c>
      <c r="G421" s="243"/>
      <c r="H421" s="245" t="s">
        <v>1</v>
      </c>
      <c r="I421" s="247"/>
      <c r="J421" s="243"/>
      <c r="K421" s="243"/>
      <c r="L421" s="248"/>
      <c r="M421" s="249"/>
      <c r="N421" s="250"/>
      <c r="O421" s="250"/>
      <c r="P421" s="250"/>
      <c r="Q421" s="250"/>
      <c r="R421" s="250"/>
      <c r="S421" s="250"/>
      <c r="T421" s="25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2" t="s">
        <v>201</v>
      </c>
      <c r="AU421" s="252" t="s">
        <v>94</v>
      </c>
      <c r="AV421" s="13" t="s">
        <v>92</v>
      </c>
      <c r="AW421" s="13" t="s">
        <v>40</v>
      </c>
      <c r="AX421" s="13" t="s">
        <v>85</v>
      </c>
      <c r="AY421" s="252" t="s">
        <v>193</v>
      </c>
    </row>
    <row r="422" s="14" customFormat="1">
      <c r="A422" s="14"/>
      <c r="B422" s="253"/>
      <c r="C422" s="254"/>
      <c r="D422" s="244" t="s">
        <v>201</v>
      </c>
      <c r="E422" s="255" t="s">
        <v>1</v>
      </c>
      <c r="F422" s="256" t="s">
        <v>1409</v>
      </c>
      <c r="G422" s="254"/>
      <c r="H422" s="257">
        <v>6</v>
      </c>
      <c r="I422" s="258"/>
      <c r="J422" s="254"/>
      <c r="K422" s="254"/>
      <c r="L422" s="259"/>
      <c r="M422" s="260"/>
      <c r="N422" s="261"/>
      <c r="O422" s="261"/>
      <c r="P422" s="261"/>
      <c r="Q422" s="261"/>
      <c r="R422" s="261"/>
      <c r="S422" s="261"/>
      <c r="T422" s="26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3" t="s">
        <v>201</v>
      </c>
      <c r="AU422" s="263" t="s">
        <v>94</v>
      </c>
      <c r="AV422" s="14" t="s">
        <v>94</v>
      </c>
      <c r="AW422" s="14" t="s">
        <v>40</v>
      </c>
      <c r="AX422" s="14" t="s">
        <v>85</v>
      </c>
      <c r="AY422" s="263" t="s">
        <v>193</v>
      </c>
    </row>
    <row r="423" s="13" customFormat="1">
      <c r="A423" s="13"/>
      <c r="B423" s="242"/>
      <c r="C423" s="243"/>
      <c r="D423" s="244" t="s">
        <v>201</v>
      </c>
      <c r="E423" s="245" t="s">
        <v>1</v>
      </c>
      <c r="F423" s="246" t="s">
        <v>1411</v>
      </c>
      <c r="G423" s="243"/>
      <c r="H423" s="245" t="s">
        <v>1</v>
      </c>
      <c r="I423" s="247"/>
      <c r="J423" s="243"/>
      <c r="K423" s="243"/>
      <c r="L423" s="248"/>
      <c r="M423" s="249"/>
      <c r="N423" s="250"/>
      <c r="O423" s="250"/>
      <c r="P423" s="250"/>
      <c r="Q423" s="250"/>
      <c r="R423" s="250"/>
      <c r="S423" s="250"/>
      <c r="T423" s="25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2" t="s">
        <v>201</v>
      </c>
      <c r="AU423" s="252" t="s">
        <v>94</v>
      </c>
      <c r="AV423" s="13" t="s">
        <v>92</v>
      </c>
      <c r="AW423" s="13" t="s">
        <v>40</v>
      </c>
      <c r="AX423" s="13" t="s">
        <v>85</v>
      </c>
      <c r="AY423" s="252" t="s">
        <v>193</v>
      </c>
    </row>
    <row r="424" s="14" customFormat="1">
      <c r="A424" s="14"/>
      <c r="B424" s="253"/>
      <c r="C424" s="254"/>
      <c r="D424" s="244" t="s">
        <v>201</v>
      </c>
      <c r="E424" s="255" t="s">
        <v>1</v>
      </c>
      <c r="F424" s="256" t="s">
        <v>1412</v>
      </c>
      <c r="G424" s="254"/>
      <c r="H424" s="257">
        <v>4</v>
      </c>
      <c r="I424" s="258"/>
      <c r="J424" s="254"/>
      <c r="K424" s="254"/>
      <c r="L424" s="259"/>
      <c r="M424" s="260"/>
      <c r="N424" s="261"/>
      <c r="O424" s="261"/>
      <c r="P424" s="261"/>
      <c r="Q424" s="261"/>
      <c r="R424" s="261"/>
      <c r="S424" s="261"/>
      <c r="T424" s="26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3" t="s">
        <v>201</v>
      </c>
      <c r="AU424" s="263" t="s">
        <v>94</v>
      </c>
      <c r="AV424" s="14" t="s">
        <v>94</v>
      </c>
      <c r="AW424" s="14" t="s">
        <v>40</v>
      </c>
      <c r="AX424" s="14" t="s">
        <v>85</v>
      </c>
      <c r="AY424" s="263" t="s">
        <v>193</v>
      </c>
    </row>
    <row r="425" s="13" customFormat="1">
      <c r="A425" s="13"/>
      <c r="B425" s="242"/>
      <c r="C425" s="243"/>
      <c r="D425" s="244" t="s">
        <v>201</v>
      </c>
      <c r="E425" s="245" t="s">
        <v>1</v>
      </c>
      <c r="F425" s="246" t="s">
        <v>1413</v>
      </c>
      <c r="G425" s="243"/>
      <c r="H425" s="245" t="s">
        <v>1</v>
      </c>
      <c r="I425" s="247"/>
      <c r="J425" s="243"/>
      <c r="K425" s="243"/>
      <c r="L425" s="248"/>
      <c r="M425" s="249"/>
      <c r="N425" s="250"/>
      <c r="O425" s="250"/>
      <c r="P425" s="250"/>
      <c r="Q425" s="250"/>
      <c r="R425" s="250"/>
      <c r="S425" s="250"/>
      <c r="T425" s="25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2" t="s">
        <v>201</v>
      </c>
      <c r="AU425" s="252" t="s">
        <v>94</v>
      </c>
      <c r="AV425" s="13" t="s">
        <v>92</v>
      </c>
      <c r="AW425" s="13" t="s">
        <v>40</v>
      </c>
      <c r="AX425" s="13" t="s">
        <v>85</v>
      </c>
      <c r="AY425" s="252" t="s">
        <v>193</v>
      </c>
    </row>
    <row r="426" s="13" customFormat="1">
      <c r="A426" s="13"/>
      <c r="B426" s="242"/>
      <c r="C426" s="243"/>
      <c r="D426" s="244" t="s">
        <v>201</v>
      </c>
      <c r="E426" s="245" t="s">
        <v>1</v>
      </c>
      <c r="F426" s="246" t="s">
        <v>1414</v>
      </c>
      <c r="G426" s="243"/>
      <c r="H426" s="245" t="s">
        <v>1</v>
      </c>
      <c r="I426" s="247"/>
      <c r="J426" s="243"/>
      <c r="K426" s="243"/>
      <c r="L426" s="248"/>
      <c r="M426" s="249"/>
      <c r="N426" s="250"/>
      <c r="O426" s="250"/>
      <c r="P426" s="250"/>
      <c r="Q426" s="250"/>
      <c r="R426" s="250"/>
      <c r="S426" s="250"/>
      <c r="T426" s="25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2" t="s">
        <v>201</v>
      </c>
      <c r="AU426" s="252" t="s">
        <v>94</v>
      </c>
      <c r="AV426" s="13" t="s">
        <v>92</v>
      </c>
      <c r="AW426" s="13" t="s">
        <v>40</v>
      </c>
      <c r="AX426" s="13" t="s">
        <v>85</v>
      </c>
      <c r="AY426" s="252" t="s">
        <v>193</v>
      </c>
    </row>
    <row r="427" s="14" customFormat="1">
      <c r="A427" s="14"/>
      <c r="B427" s="253"/>
      <c r="C427" s="254"/>
      <c r="D427" s="244" t="s">
        <v>201</v>
      </c>
      <c r="E427" s="255" t="s">
        <v>1</v>
      </c>
      <c r="F427" s="256" t="s">
        <v>1415</v>
      </c>
      <c r="G427" s="254"/>
      <c r="H427" s="257">
        <v>9</v>
      </c>
      <c r="I427" s="258"/>
      <c r="J427" s="254"/>
      <c r="K427" s="254"/>
      <c r="L427" s="259"/>
      <c r="M427" s="260"/>
      <c r="N427" s="261"/>
      <c r="O427" s="261"/>
      <c r="P427" s="261"/>
      <c r="Q427" s="261"/>
      <c r="R427" s="261"/>
      <c r="S427" s="261"/>
      <c r="T427" s="26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3" t="s">
        <v>201</v>
      </c>
      <c r="AU427" s="263" t="s">
        <v>94</v>
      </c>
      <c r="AV427" s="14" t="s">
        <v>94</v>
      </c>
      <c r="AW427" s="14" t="s">
        <v>40</v>
      </c>
      <c r="AX427" s="14" t="s">
        <v>85</v>
      </c>
      <c r="AY427" s="263" t="s">
        <v>193</v>
      </c>
    </row>
    <row r="428" s="13" customFormat="1">
      <c r="A428" s="13"/>
      <c r="B428" s="242"/>
      <c r="C428" s="243"/>
      <c r="D428" s="244" t="s">
        <v>201</v>
      </c>
      <c r="E428" s="245" t="s">
        <v>1</v>
      </c>
      <c r="F428" s="246" t="s">
        <v>1416</v>
      </c>
      <c r="G428" s="243"/>
      <c r="H428" s="245" t="s">
        <v>1</v>
      </c>
      <c r="I428" s="247"/>
      <c r="J428" s="243"/>
      <c r="K428" s="243"/>
      <c r="L428" s="248"/>
      <c r="M428" s="249"/>
      <c r="N428" s="250"/>
      <c r="O428" s="250"/>
      <c r="P428" s="250"/>
      <c r="Q428" s="250"/>
      <c r="R428" s="250"/>
      <c r="S428" s="250"/>
      <c r="T428" s="25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2" t="s">
        <v>201</v>
      </c>
      <c r="AU428" s="252" t="s">
        <v>94</v>
      </c>
      <c r="AV428" s="13" t="s">
        <v>92</v>
      </c>
      <c r="AW428" s="13" t="s">
        <v>40</v>
      </c>
      <c r="AX428" s="13" t="s">
        <v>85</v>
      </c>
      <c r="AY428" s="252" t="s">
        <v>193</v>
      </c>
    </row>
    <row r="429" s="14" customFormat="1">
      <c r="A429" s="14"/>
      <c r="B429" s="253"/>
      <c r="C429" s="254"/>
      <c r="D429" s="244" t="s">
        <v>201</v>
      </c>
      <c r="E429" s="255" t="s">
        <v>1</v>
      </c>
      <c r="F429" s="256" t="s">
        <v>92</v>
      </c>
      <c r="G429" s="254"/>
      <c r="H429" s="257">
        <v>1</v>
      </c>
      <c r="I429" s="258"/>
      <c r="J429" s="254"/>
      <c r="K429" s="254"/>
      <c r="L429" s="259"/>
      <c r="M429" s="260"/>
      <c r="N429" s="261"/>
      <c r="O429" s="261"/>
      <c r="P429" s="261"/>
      <c r="Q429" s="261"/>
      <c r="R429" s="261"/>
      <c r="S429" s="261"/>
      <c r="T429" s="26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3" t="s">
        <v>201</v>
      </c>
      <c r="AU429" s="263" t="s">
        <v>94</v>
      </c>
      <c r="AV429" s="14" t="s">
        <v>94</v>
      </c>
      <c r="AW429" s="14" t="s">
        <v>40</v>
      </c>
      <c r="AX429" s="14" t="s">
        <v>85</v>
      </c>
      <c r="AY429" s="263" t="s">
        <v>193</v>
      </c>
    </row>
    <row r="430" s="13" customFormat="1">
      <c r="A430" s="13"/>
      <c r="B430" s="242"/>
      <c r="C430" s="243"/>
      <c r="D430" s="244" t="s">
        <v>201</v>
      </c>
      <c r="E430" s="245" t="s">
        <v>1</v>
      </c>
      <c r="F430" s="246" t="s">
        <v>1384</v>
      </c>
      <c r="G430" s="243"/>
      <c r="H430" s="245" t="s">
        <v>1</v>
      </c>
      <c r="I430" s="247"/>
      <c r="J430" s="243"/>
      <c r="K430" s="243"/>
      <c r="L430" s="248"/>
      <c r="M430" s="249"/>
      <c r="N430" s="250"/>
      <c r="O430" s="250"/>
      <c r="P430" s="250"/>
      <c r="Q430" s="250"/>
      <c r="R430" s="250"/>
      <c r="S430" s="250"/>
      <c r="T430" s="25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2" t="s">
        <v>201</v>
      </c>
      <c r="AU430" s="252" t="s">
        <v>94</v>
      </c>
      <c r="AV430" s="13" t="s">
        <v>92</v>
      </c>
      <c r="AW430" s="13" t="s">
        <v>40</v>
      </c>
      <c r="AX430" s="13" t="s">
        <v>85</v>
      </c>
      <c r="AY430" s="252" t="s">
        <v>193</v>
      </c>
    </row>
    <row r="431" s="14" customFormat="1">
      <c r="A431" s="14"/>
      <c r="B431" s="253"/>
      <c r="C431" s="254"/>
      <c r="D431" s="244" t="s">
        <v>201</v>
      </c>
      <c r="E431" s="255" t="s">
        <v>1</v>
      </c>
      <c r="F431" s="256" t="s">
        <v>94</v>
      </c>
      <c r="G431" s="254"/>
      <c r="H431" s="257">
        <v>2</v>
      </c>
      <c r="I431" s="258"/>
      <c r="J431" s="254"/>
      <c r="K431" s="254"/>
      <c r="L431" s="259"/>
      <c r="M431" s="260"/>
      <c r="N431" s="261"/>
      <c r="O431" s="261"/>
      <c r="P431" s="261"/>
      <c r="Q431" s="261"/>
      <c r="R431" s="261"/>
      <c r="S431" s="261"/>
      <c r="T431" s="26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3" t="s">
        <v>201</v>
      </c>
      <c r="AU431" s="263" t="s">
        <v>94</v>
      </c>
      <c r="AV431" s="14" t="s">
        <v>94</v>
      </c>
      <c r="AW431" s="14" t="s">
        <v>40</v>
      </c>
      <c r="AX431" s="14" t="s">
        <v>85</v>
      </c>
      <c r="AY431" s="263" t="s">
        <v>193</v>
      </c>
    </row>
    <row r="432" s="13" customFormat="1">
      <c r="A432" s="13"/>
      <c r="B432" s="242"/>
      <c r="C432" s="243"/>
      <c r="D432" s="244" t="s">
        <v>201</v>
      </c>
      <c r="E432" s="245" t="s">
        <v>1</v>
      </c>
      <c r="F432" s="246" t="s">
        <v>1417</v>
      </c>
      <c r="G432" s="243"/>
      <c r="H432" s="245" t="s">
        <v>1</v>
      </c>
      <c r="I432" s="247"/>
      <c r="J432" s="243"/>
      <c r="K432" s="243"/>
      <c r="L432" s="248"/>
      <c r="M432" s="249"/>
      <c r="N432" s="250"/>
      <c r="O432" s="250"/>
      <c r="P432" s="250"/>
      <c r="Q432" s="250"/>
      <c r="R432" s="250"/>
      <c r="S432" s="250"/>
      <c r="T432" s="25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2" t="s">
        <v>201</v>
      </c>
      <c r="AU432" s="252" t="s">
        <v>94</v>
      </c>
      <c r="AV432" s="13" t="s">
        <v>92</v>
      </c>
      <c r="AW432" s="13" t="s">
        <v>40</v>
      </c>
      <c r="AX432" s="13" t="s">
        <v>85</v>
      </c>
      <c r="AY432" s="252" t="s">
        <v>193</v>
      </c>
    </row>
    <row r="433" s="13" customFormat="1">
      <c r="A433" s="13"/>
      <c r="B433" s="242"/>
      <c r="C433" s="243"/>
      <c r="D433" s="244" t="s">
        <v>201</v>
      </c>
      <c r="E433" s="245" t="s">
        <v>1</v>
      </c>
      <c r="F433" s="246" t="s">
        <v>1418</v>
      </c>
      <c r="G433" s="243"/>
      <c r="H433" s="245" t="s">
        <v>1</v>
      </c>
      <c r="I433" s="247"/>
      <c r="J433" s="243"/>
      <c r="K433" s="243"/>
      <c r="L433" s="248"/>
      <c r="M433" s="249"/>
      <c r="N433" s="250"/>
      <c r="O433" s="250"/>
      <c r="P433" s="250"/>
      <c r="Q433" s="250"/>
      <c r="R433" s="250"/>
      <c r="S433" s="250"/>
      <c r="T433" s="25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2" t="s">
        <v>201</v>
      </c>
      <c r="AU433" s="252" t="s">
        <v>94</v>
      </c>
      <c r="AV433" s="13" t="s">
        <v>92</v>
      </c>
      <c r="AW433" s="13" t="s">
        <v>40</v>
      </c>
      <c r="AX433" s="13" t="s">
        <v>85</v>
      </c>
      <c r="AY433" s="252" t="s">
        <v>193</v>
      </c>
    </row>
    <row r="434" s="14" customFormat="1">
      <c r="A434" s="14"/>
      <c r="B434" s="253"/>
      <c r="C434" s="254"/>
      <c r="D434" s="244" t="s">
        <v>201</v>
      </c>
      <c r="E434" s="255" t="s">
        <v>1</v>
      </c>
      <c r="F434" s="256" t="s">
        <v>1419</v>
      </c>
      <c r="G434" s="254"/>
      <c r="H434" s="257">
        <v>12</v>
      </c>
      <c r="I434" s="258"/>
      <c r="J434" s="254"/>
      <c r="K434" s="254"/>
      <c r="L434" s="259"/>
      <c r="M434" s="260"/>
      <c r="N434" s="261"/>
      <c r="O434" s="261"/>
      <c r="P434" s="261"/>
      <c r="Q434" s="261"/>
      <c r="R434" s="261"/>
      <c r="S434" s="261"/>
      <c r="T434" s="26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3" t="s">
        <v>201</v>
      </c>
      <c r="AU434" s="263" t="s">
        <v>94</v>
      </c>
      <c r="AV434" s="14" t="s">
        <v>94</v>
      </c>
      <c r="AW434" s="14" t="s">
        <v>40</v>
      </c>
      <c r="AX434" s="14" t="s">
        <v>85</v>
      </c>
      <c r="AY434" s="263" t="s">
        <v>193</v>
      </c>
    </row>
    <row r="435" s="13" customFormat="1">
      <c r="A435" s="13"/>
      <c r="B435" s="242"/>
      <c r="C435" s="243"/>
      <c r="D435" s="244" t="s">
        <v>201</v>
      </c>
      <c r="E435" s="245" t="s">
        <v>1</v>
      </c>
      <c r="F435" s="246" t="s">
        <v>1420</v>
      </c>
      <c r="G435" s="243"/>
      <c r="H435" s="245" t="s">
        <v>1</v>
      </c>
      <c r="I435" s="247"/>
      <c r="J435" s="243"/>
      <c r="K435" s="243"/>
      <c r="L435" s="248"/>
      <c r="M435" s="249"/>
      <c r="N435" s="250"/>
      <c r="O435" s="250"/>
      <c r="P435" s="250"/>
      <c r="Q435" s="250"/>
      <c r="R435" s="250"/>
      <c r="S435" s="250"/>
      <c r="T435" s="25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2" t="s">
        <v>201</v>
      </c>
      <c r="AU435" s="252" t="s">
        <v>94</v>
      </c>
      <c r="AV435" s="13" t="s">
        <v>92</v>
      </c>
      <c r="AW435" s="13" t="s">
        <v>40</v>
      </c>
      <c r="AX435" s="13" t="s">
        <v>85</v>
      </c>
      <c r="AY435" s="252" t="s">
        <v>193</v>
      </c>
    </row>
    <row r="436" s="14" customFormat="1">
      <c r="A436" s="14"/>
      <c r="B436" s="253"/>
      <c r="C436" s="254"/>
      <c r="D436" s="244" t="s">
        <v>201</v>
      </c>
      <c r="E436" s="255" t="s">
        <v>1</v>
      </c>
      <c r="F436" s="256" t="s">
        <v>1421</v>
      </c>
      <c r="G436" s="254"/>
      <c r="H436" s="257">
        <v>8</v>
      </c>
      <c r="I436" s="258"/>
      <c r="J436" s="254"/>
      <c r="K436" s="254"/>
      <c r="L436" s="259"/>
      <c r="M436" s="260"/>
      <c r="N436" s="261"/>
      <c r="O436" s="261"/>
      <c r="P436" s="261"/>
      <c r="Q436" s="261"/>
      <c r="R436" s="261"/>
      <c r="S436" s="261"/>
      <c r="T436" s="26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3" t="s">
        <v>201</v>
      </c>
      <c r="AU436" s="263" t="s">
        <v>94</v>
      </c>
      <c r="AV436" s="14" t="s">
        <v>94</v>
      </c>
      <c r="AW436" s="14" t="s">
        <v>40</v>
      </c>
      <c r="AX436" s="14" t="s">
        <v>85</v>
      </c>
      <c r="AY436" s="263" t="s">
        <v>193</v>
      </c>
    </row>
    <row r="437" s="13" customFormat="1">
      <c r="A437" s="13"/>
      <c r="B437" s="242"/>
      <c r="C437" s="243"/>
      <c r="D437" s="244" t="s">
        <v>201</v>
      </c>
      <c r="E437" s="245" t="s">
        <v>1</v>
      </c>
      <c r="F437" s="246" t="s">
        <v>1384</v>
      </c>
      <c r="G437" s="243"/>
      <c r="H437" s="245" t="s">
        <v>1</v>
      </c>
      <c r="I437" s="247"/>
      <c r="J437" s="243"/>
      <c r="K437" s="243"/>
      <c r="L437" s="248"/>
      <c r="M437" s="249"/>
      <c r="N437" s="250"/>
      <c r="O437" s="250"/>
      <c r="P437" s="250"/>
      <c r="Q437" s="250"/>
      <c r="R437" s="250"/>
      <c r="S437" s="250"/>
      <c r="T437" s="25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2" t="s">
        <v>201</v>
      </c>
      <c r="AU437" s="252" t="s">
        <v>94</v>
      </c>
      <c r="AV437" s="13" t="s">
        <v>92</v>
      </c>
      <c r="AW437" s="13" t="s">
        <v>40</v>
      </c>
      <c r="AX437" s="13" t="s">
        <v>85</v>
      </c>
      <c r="AY437" s="252" t="s">
        <v>193</v>
      </c>
    </row>
    <row r="438" s="14" customFormat="1">
      <c r="A438" s="14"/>
      <c r="B438" s="253"/>
      <c r="C438" s="254"/>
      <c r="D438" s="244" t="s">
        <v>201</v>
      </c>
      <c r="E438" s="255" t="s">
        <v>1</v>
      </c>
      <c r="F438" s="256" t="s">
        <v>1412</v>
      </c>
      <c r="G438" s="254"/>
      <c r="H438" s="257">
        <v>4</v>
      </c>
      <c r="I438" s="258"/>
      <c r="J438" s="254"/>
      <c r="K438" s="254"/>
      <c r="L438" s="259"/>
      <c r="M438" s="260"/>
      <c r="N438" s="261"/>
      <c r="O438" s="261"/>
      <c r="P438" s="261"/>
      <c r="Q438" s="261"/>
      <c r="R438" s="261"/>
      <c r="S438" s="261"/>
      <c r="T438" s="26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3" t="s">
        <v>201</v>
      </c>
      <c r="AU438" s="263" t="s">
        <v>94</v>
      </c>
      <c r="AV438" s="14" t="s">
        <v>94</v>
      </c>
      <c r="AW438" s="14" t="s">
        <v>40</v>
      </c>
      <c r="AX438" s="14" t="s">
        <v>85</v>
      </c>
      <c r="AY438" s="263" t="s">
        <v>193</v>
      </c>
    </row>
    <row r="439" s="15" customFormat="1">
      <c r="A439" s="15"/>
      <c r="B439" s="264"/>
      <c r="C439" s="265"/>
      <c r="D439" s="244" t="s">
        <v>201</v>
      </c>
      <c r="E439" s="266" t="s">
        <v>1</v>
      </c>
      <c r="F439" s="267" t="s">
        <v>252</v>
      </c>
      <c r="G439" s="265"/>
      <c r="H439" s="268">
        <v>52</v>
      </c>
      <c r="I439" s="269"/>
      <c r="J439" s="265"/>
      <c r="K439" s="265"/>
      <c r="L439" s="270"/>
      <c r="M439" s="271"/>
      <c r="N439" s="272"/>
      <c r="O439" s="272"/>
      <c r="P439" s="272"/>
      <c r="Q439" s="272"/>
      <c r="R439" s="272"/>
      <c r="S439" s="272"/>
      <c r="T439" s="273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74" t="s">
        <v>201</v>
      </c>
      <c r="AU439" s="274" t="s">
        <v>94</v>
      </c>
      <c r="AV439" s="15" t="s">
        <v>199</v>
      </c>
      <c r="AW439" s="15" t="s">
        <v>40</v>
      </c>
      <c r="AX439" s="15" t="s">
        <v>92</v>
      </c>
      <c r="AY439" s="274" t="s">
        <v>193</v>
      </c>
    </row>
    <row r="440" s="2" customFormat="1" ht="24.15" customHeight="1">
      <c r="A440" s="40"/>
      <c r="B440" s="41"/>
      <c r="C440" s="229" t="s">
        <v>761</v>
      </c>
      <c r="D440" s="229" t="s">
        <v>196</v>
      </c>
      <c r="E440" s="230" t="s">
        <v>1422</v>
      </c>
      <c r="F440" s="231" t="s">
        <v>1423</v>
      </c>
      <c r="G440" s="232" t="s">
        <v>221</v>
      </c>
      <c r="H440" s="233">
        <v>52</v>
      </c>
      <c r="I440" s="234"/>
      <c r="J440" s="235">
        <f>ROUND(I440*H440,2)</f>
        <v>0</v>
      </c>
      <c r="K440" s="231" t="s">
        <v>222</v>
      </c>
      <c r="L440" s="46"/>
      <c r="M440" s="236" t="s">
        <v>1</v>
      </c>
      <c r="N440" s="237" t="s">
        <v>50</v>
      </c>
      <c r="O440" s="93"/>
      <c r="P440" s="238">
        <f>O440*H440</f>
        <v>0</v>
      </c>
      <c r="Q440" s="238">
        <v>2.9249999999999999E-05</v>
      </c>
      <c r="R440" s="238">
        <f>Q440*H440</f>
        <v>0.001521</v>
      </c>
      <c r="S440" s="238">
        <v>0</v>
      </c>
      <c r="T440" s="239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40" t="s">
        <v>580</v>
      </c>
      <c r="AT440" s="240" t="s">
        <v>196</v>
      </c>
      <c r="AU440" s="240" t="s">
        <v>94</v>
      </c>
      <c r="AY440" s="18" t="s">
        <v>193</v>
      </c>
      <c r="BE440" s="241">
        <f>IF(N440="základní",J440,0)</f>
        <v>0</v>
      </c>
      <c r="BF440" s="241">
        <f>IF(N440="snížená",J440,0)</f>
        <v>0</v>
      </c>
      <c r="BG440" s="241">
        <f>IF(N440="zákl. přenesená",J440,0)</f>
        <v>0</v>
      </c>
      <c r="BH440" s="241">
        <f>IF(N440="sníž. přenesená",J440,0)</f>
        <v>0</v>
      </c>
      <c r="BI440" s="241">
        <f>IF(N440="nulová",J440,0)</f>
        <v>0</v>
      </c>
      <c r="BJ440" s="18" t="s">
        <v>92</v>
      </c>
      <c r="BK440" s="241">
        <f>ROUND(I440*H440,2)</f>
        <v>0</v>
      </c>
      <c r="BL440" s="18" t="s">
        <v>580</v>
      </c>
      <c r="BM440" s="240" t="s">
        <v>1424</v>
      </c>
    </row>
    <row r="441" s="2" customFormat="1" ht="24.15" customHeight="1">
      <c r="A441" s="40"/>
      <c r="B441" s="41"/>
      <c r="C441" s="229" t="s">
        <v>766</v>
      </c>
      <c r="D441" s="229" t="s">
        <v>196</v>
      </c>
      <c r="E441" s="230" t="s">
        <v>1425</v>
      </c>
      <c r="F441" s="231" t="s">
        <v>1426</v>
      </c>
      <c r="G441" s="232" t="s">
        <v>221</v>
      </c>
      <c r="H441" s="233">
        <v>2</v>
      </c>
      <c r="I441" s="234"/>
      <c r="J441" s="235">
        <f>ROUND(I441*H441,2)</f>
        <v>0</v>
      </c>
      <c r="K441" s="231" t="s">
        <v>222</v>
      </c>
      <c r="L441" s="46"/>
      <c r="M441" s="236" t="s">
        <v>1</v>
      </c>
      <c r="N441" s="237" t="s">
        <v>50</v>
      </c>
      <c r="O441" s="93"/>
      <c r="P441" s="238">
        <f>O441*H441</f>
        <v>0</v>
      </c>
      <c r="Q441" s="238">
        <v>2.4830000000000001E-05</v>
      </c>
      <c r="R441" s="238">
        <f>Q441*H441</f>
        <v>4.9660000000000002E-05</v>
      </c>
      <c r="S441" s="238">
        <v>0</v>
      </c>
      <c r="T441" s="239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40" t="s">
        <v>580</v>
      </c>
      <c r="AT441" s="240" t="s">
        <v>196</v>
      </c>
      <c r="AU441" s="240" t="s">
        <v>94</v>
      </c>
      <c r="AY441" s="18" t="s">
        <v>193</v>
      </c>
      <c r="BE441" s="241">
        <f>IF(N441="základní",J441,0)</f>
        <v>0</v>
      </c>
      <c r="BF441" s="241">
        <f>IF(N441="snížená",J441,0)</f>
        <v>0</v>
      </c>
      <c r="BG441" s="241">
        <f>IF(N441="zákl. přenesená",J441,0)</f>
        <v>0</v>
      </c>
      <c r="BH441" s="241">
        <f>IF(N441="sníž. přenesená",J441,0)</f>
        <v>0</v>
      </c>
      <c r="BI441" s="241">
        <f>IF(N441="nulová",J441,0)</f>
        <v>0</v>
      </c>
      <c r="BJ441" s="18" t="s">
        <v>92</v>
      </c>
      <c r="BK441" s="241">
        <f>ROUND(I441*H441,2)</f>
        <v>0</v>
      </c>
      <c r="BL441" s="18" t="s">
        <v>580</v>
      </c>
      <c r="BM441" s="240" t="s">
        <v>1427</v>
      </c>
    </row>
    <row r="442" s="13" customFormat="1">
      <c r="A442" s="13"/>
      <c r="B442" s="242"/>
      <c r="C442" s="243"/>
      <c r="D442" s="244" t="s">
        <v>201</v>
      </c>
      <c r="E442" s="245" t="s">
        <v>1</v>
      </c>
      <c r="F442" s="246" t="s">
        <v>1410</v>
      </c>
      <c r="G442" s="243"/>
      <c r="H442" s="245" t="s">
        <v>1</v>
      </c>
      <c r="I442" s="247"/>
      <c r="J442" s="243"/>
      <c r="K442" s="243"/>
      <c r="L442" s="248"/>
      <c r="M442" s="249"/>
      <c r="N442" s="250"/>
      <c r="O442" s="250"/>
      <c r="P442" s="250"/>
      <c r="Q442" s="250"/>
      <c r="R442" s="250"/>
      <c r="S442" s="250"/>
      <c r="T442" s="25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2" t="s">
        <v>201</v>
      </c>
      <c r="AU442" s="252" t="s">
        <v>94</v>
      </c>
      <c r="AV442" s="13" t="s">
        <v>92</v>
      </c>
      <c r="AW442" s="13" t="s">
        <v>40</v>
      </c>
      <c r="AX442" s="13" t="s">
        <v>85</v>
      </c>
      <c r="AY442" s="252" t="s">
        <v>193</v>
      </c>
    </row>
    <row r="443" s="14" customFormat="1">
      <c r="A443" s="14"/>
      <c r="B443" s="253"/>
      <c r="C443" s="254"/>
      <c r="D443" s="244" t="s">
        <v>201</v>
      </c>
      <c r="E443" s="255" t="s">
        <v>1</v>
      </c>
      <c r="F443" s="256" t="s">
        <v>92</v>
      </c>
      <c r="G443" s="254"/>
      <c r="H443" s="257">
        <v>1</v>
      </c>
      <c r="I443" s="258"/>
      <c r="J443" s="254"/>
      <c r="K443" s="254"/>
      <c r="L443" s="259"/>
      <c r="M443" s="260"/>
      <c r="N443" s="261"/>
      <c r="O443" s="261"/>
      <c r="P443" s="261"/>
      <c r="Q443" s="261"/>
      <c r="R443" s="261"/>
      <c r="S443" s="261"/>
      <c r="T443" s="26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3" t="s">
        <v>201</v>
      </c>
      <c r="AU443" s="263" t="s">
        <v>94</v>
      </c>
      <c r="AV443" s="14" t="s">
        <v>94</v>
      </c>
      <c r="AW443" s="14" t="s">
        <v>40</v>
      </c>
      <c r="AX443" s="14" t="s">
        <v>85</v>
      </c>
      <c r="AY443" s="263" t="s">
        <v>193</v>
      </c>
    </row>
    <row r="444" s="13" customFormat="1">
      <c r="A444" s="13"/>
      <c r="B444" s="242"/>
      <c r="C444" s="243"/>
      <c r="D444" s="244" t="s">
        <v>201</v>
      </c>
      <c r="E444" s="245" t="s">
        <v>1</v>
      </c>
      <c r="F444" s="246" t="s">
        <v>1413</v>
      </c>
      <c r="G444" s="243"/>
      <c r="H444" s="245" t="s">
        <v>1</v>
      </c>
      <c r="I444" s="247"/>
      <c r="J444" s="243"/>
      <c r="K444" s="243"/>
      <c r="L444" s="248"/>
      <c r="M444" s="249"/>
      <c r="N444" s="250"/>
      <c r="O444" s="250"/>
      <c r="P444" s="250"/>
      <c r="Q444" s="250"/>
      <c r="R444" s="250"/>
      <c r="S444" s="250"/>
      <c r="T444" s="25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2" t="s">
        <v>201</v>
      </c>
      <c r="AU444" s="252" t="s">
        <v>94</v>
      </c>
      <c r="AV444" s="13" t="s">
        <v>92</v>
      </c>
      <c r="AW444" s="13" t="s">
        <v>40</v>
      </c>
      <c r="AX444" s="13" t="s">
        <v>85</v>
      </c>
      <c r="AY444" s="252" t="s">
        <v>193</v>
      </c>
    </row>
    <row r="445" s="14" customFormat="1">
      <c r="A445" s="14"/>
      <c r="B445" s="253"/>
      <c r="C445" s="254"/>
      <c r="D445" s="244" t="s">
        <v>201</v>
      </c>
      <c r="E445" s="255" t="s">
        <v>1</v>
      </c>
      <c r="F445" s="256" t="s">
        <v>92</v>
      </c>
      <c r="G445" s="254"/>
      <c r="H445" s="257">
        <v>1</v>
      </c>
      <c r="I445" s="258"/>
      <c r="J445" s="254"/>
      <c r="K445" s="254"/>
      <c r="L445" s="259"/>
      <c r="M445" s="260"/>
      <c r="N445" s="261"/>
      <c r="O445" s="261"/>
      <c r="P445" s="261"/>
      <c r="Q445" s="261"/>
      <c r="R445" s="261"/>
      <c r="S445" s="261"/>
      <c r="T445" s="26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3" t="s">
        <v>201</v>
      </c>
      <c r="AU445" s="263" t="s">
        <v>94</v>
      </c>
      <c r="AV445" s="14" t="s">
        <v>94</v>
      </c>
      <c r="AW445" s="14" t="s">
        <v>40</v>
      </c>
      <c r="AX445" s="14" t="s">
        <v>85</v>
      </c>
      <c r="AY445" s="263" t="s">
        <v>193</v>
      </c>
    </row>
    <row r="446" s="15" customFormat="1">
      <c r="A446" s="15"/>
      <c r="B446" s="264"/>
      <c r="C446" s="265"/>
      <c r="D446" s="244" t="s">
        <v>201</v>
      </c>
      <c r="E446" s="266" t="s">
        <v>1</v>
      </c>
      <c r="F446" s="267" t="s">
        <v>252</v>
      </c>
      <c r="G446" s="265"/>
      <c r="H446" s="268">
        <v>2</v>
      </c>
      <c r="I446" s="269"/>
      <c r="J446" s="265"/>
      <c r="K446" s="265"/>
      <c r="L446" s="270"/>
      <c r="M446" s="271"/>
      <c r="N446" s="272"/>
      <c r="O446" s="272"/>
      <c r="P446" s="272"/>
      <c r="Q446" s="272"/>
      <c r="R446" s="272"/>
      <c r="S446" s="272"/>
      <c r="T446" s="273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74" t="s">
        <v>201</v>
      </c>
      <c r="AU446" s="274" t="s">
        <v>94</v>
      </c>
      <c r="AV446" s="15" t="s">
        <v>199</v>
      </c>
      <c r="AW446" s="15" t="s">
        <v>40</v>
      </c>
      <c r="AX446" s="15" t="s">
        <v>92</v>
      </c>
      <c r="AY446" s="274" t="s">
        <v>193</v>
      </c>
    </row>
    <row r="447" s="2" customFormat="1" ht="24.15" customHeight="1">
      <c r="A447" s="40"/>
      <c r="B447" s="41"/>
      <c r="C447" s="229" t="s">
        <v>770</v>
      </c>
      <c r="D447" s="229" t="s">
        <v>196</v>
      </c>
      <c r="E447" s="230" t="s">
        <v>1428</v>
      </c>
      <c r="F447" s="231" t="s">
        <v>1429</v>
      </c>
      <c r="G447" s="232" t="s">
        <v>221</v>
      </c>
      <c r="H447" s="233">
        <v>6</v>
      </c>
      <c r="I447" s="234"/>
      <c r="J447" s="235">
        <f>ROUND(I447*H447,2)</f>
        <v>0</v>
      </c>
      <c r="K447" s="231" t="s">
        <v>222</v>
      </c>
      <c r="L447" s="46"/>
      <c r="M447" s="236" t="s">
        <v>1</v>
      </c>
      <c r="N447" s="237" t="s">
        <v>50</v>
      </c>
      <c r="O447" s="93"/>
      <c r="P447" s="238">
        <f>O447*H447</f>
        <v>0</v>
      </c>
      <c r="Q447" s="238">
        <v>1.456E-05</v>
      </c>
      <c r="R447" s="238">
        <f>Q447*H447</f>
        <v>8.7360000000000004E-05</v>
      </c>
      <c r="S447" s="238">
        <v>0</v>
      </c>
      <c r="T447" s="239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40" t="s">
        <v>580</v>
      </c>
      <c r="AT447" s="240" t="s">
        <v>196</v>
      </c>
      <c r="AU447" s="240" t="s">
        <v>94</v>
      </c>
      <c r="AY447" s="18" t="s">
        <v>193</v>
      </c>
      <c r="BE447" s="241">
        <f>IF(N447="základní",J447,0)</f>
        <v>0</v>
      </c>
      <c r="BF447" s="241">
        <f>IF(N447="snížená",J447,0)</f>
        <v>0</v>
      </c>
      <c r="BG447" s="241">
        <f>IF(N447="zákl. přenesená",J447,0)</f>
        <v>0</v>
      </c>
      <c r="BH447" s="241">
        <f>IF(N447="sníž. přenesená",J447,0)</f>
        <v>0</v>
      </c>
      <c r="BI447" s="241">
        <f>IF(N447="nulová",J447,0)</f>
        <v>0</v>
      </c>
      <c r="BJ447" s="18" t="s">
        <v>92</v>
      </c>
      <c r="BK447" s="241">
        <f>ROUND(I447*H447,2)</f>
        <v>0</v>
      </c>
      <c r="BL447" s="18" t="s">
        <v>580</v>
      </c>
      <c r="BM447" s="240" t="s">
        <v>1430</v>
      </c>
    </row>
    <row r="448" s="13" customFormat="1">
      <c r="A448" s="13"/>
      <c r="B448" s="242"/>
      <c r="C448" s="243"/>
      <c r="D448" s="244" t="s">
        <v>201</v>
      </c>
      <c r="E448" s="245" t="s">
        <v>1</v>
      </c>
      <c r="F448" s="246" t="s">
        <v>1410</v>
      </c>
      <c r="G448" s="243"/>
      <c r="H448" s="245" t="s">
        <v>1</v>
      </c>
      <c r="I448" s="247"/>
      <c r="J448" s="243"/>
      <c r="K448" s="243"/>
      <c r="L448" s="248"/>
      <c r="M448" s="249"/>
      <c r="N448" s="250"/>
      <c r="O448" s="250"/>
      <c r="P448" s="250"/>
      <c r="Q448" s="250"/>
      <c r="R448" s="250"/>
      <c r="S448" s="250"/>
      <c r="T448" s="25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2" t="s">
        <v>201</v>
      </c>
      <c r="AU448" s="252" t="s">
        <v>94</v>
      </c>
      <c r="AV448" s="13" t="s">
        <v>92</v>
      </c>
      <c r="AW448" s="13" t="s">
        <v>40</v>
      </c>
      <c r="AX448" s="13" t="s">
        <v>85</v>
      </c>
      <c r="AY448" s="252" t="s">
        <v>193</v>
      </c>
    </row>
    <row r="449" s="13" customFormat="1">
      <c r="A449" s="13"/>
      <c r="B449" s="242"/>
      <c r="C449" s="243"/>
      <c r="D449" s="244" t="s">
        <v>201</v>
      </c>
      <c r="E449" s="245" t="s">
        <v>1</v>
      </c>
      <c r="F449" s="246" t="s">
        <v>1431</v>
      </c>
      <c r="G449" s="243"/>
      <c r="H449" s="245" t="s">
        <v>1</v>
      </c>
      <c r="I449" s="247"/>
      <c r="J449" s="243"/>
      <c r="K449" s="243"/>
      <c r="L449" s="248"/>
      <c r="M449" s="249"/>
      <c r="N449" s="250"/>
      <c r="O449" s="250"/>
      <c r="P449" s="250"/>
      <c r="Q449" s="250"/>
      <c r="R449" s="250"/>
      <c r="S449" s="250"/>
      <c r="T449" s="25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2" t="s">
        <v>201</v>
      </c>
      <c r="AU449" s="252" t="s">
        <v>94</v>
      </c>
      <c r="AV449" s="13" t="s">
        <v>92</v>
      </c>
      <c r="AW449" s="13" t="s">
        <v>40</v>
      </c>
      <c r="AX449" s="13" t="s">
        <v>85</v>
      </c>
      <c r="AY449" s="252" t="s">
        <v>193</v>
      </c>
    </row>
    <row r="450" s="14" customFormat="1">
      <c r="A450" s="14"/>
      <c r="B450" s="253"/>
      <c r="C450" s="254"/>
      <c r="D450" s="244" t="s">
        <v>201</v>
      </c>
      <c r="E450" s="255" t="s">
        <v>1</v>
      </c>
      <c r="F450" s="256" t="s">
        <v>1432</v>
      </c>
      <c r="G450" s="254"/>
      <c r="H450" s="257">
        <v>3</v>
      </c>
      <c r="I450" s="258"/>
      <c r="J450" s="254"/>
      <c r="K450" s="254"/>
      <c r="L450" s="259"/>
      <c r="M450" s="260"/>
      <c r="N450" s="261"/>
      <c r="O450" s="261"/>
      <c r="P450" s="261"/>
      <c r="Q450" s="261"/>
      <c r="R450" s="261"/>
      <c r="S450" s="261"/>
      <c r="T450" s="26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3" t="s">
        <v>201</v>
      </c>
      <c r="AU450" s="263" t="s">
        <v>94</v>
      </c>
      <c r="AV450" s="14" t="s">
        <v>94</v>
      </c>
      <c r="AW450" s="14" t="s">
        <v>40</v>
      </c>
      <c r="AX450" s="14" t="s">
        <v>85</v>
      </c>
      <c r="AY450" s="263" t="s">
        <v>193</v>
      </c>
    </row>
    <row r="451" s="13" customFormat="1">
      <c r="A451" s="13"/>
      <c r="B451" s="242"/>
      <c r="C451" s="243"/>
      <c r="D451" s="244" t="s">
        <v>201</v>
      </c>
      <c r="E451" s="245" t="s">
        <v>1</v>
      </c>
      <c r="F451" s="246" t="s">
        <v>1433</v>
      </c>
      <c r="G451" s="243"/>
      <c r="H451" s="245" t="s">
        <v>1</v>
      </c>
      <c r="I451" s="247"/>
      <c r="J451" s="243"/>
      <c r="K451" s="243"/>
      <c r="L451" s="248"/>
      <c r="M451" s="249"/>
      <c r="N451" s="250"/>
      <c r="O451" s="250"/>
      <c r="P451" s="250"/>
      <c r="Q451" s="250"/>
      <c r="R451" s="250"/>
      <c r="S451" s="250"/>
      <c r="T451" s="25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2" t="s">
        <v>201</v>
      </c>
      <c r="AU451" s="252" t="s">
        <v>94</v>
      </c>
      <c r="AV451" s="13" t="s">
        <v>92</v>
      </c>
      <c r="AW451" s="13" t="s">
        <v>40</v>
      </c>
      <c r="AX451" s="13" t="s">
        <v>85</v>
      </c>
      <c r="AY451" s="252" t="s">
        <v>193</v>
      </c>
    </row>
    <row r="452" s="14" customFormat="1">
      <c r="A452" s="14"/>
      <c r="B452" s="253"/>
      <c r="C452" s="254"/>
      <c r="D452" s="244" t="s">
        <v>201</v>
      </c>
      <c r="E452" s="255" t="s">
        <v>1</v>
      </c>
      <c r="F452" s="256" t="s">
        <v>1434</v>
      </c>
      <c r="G452" s="254"/>
      <c r="H452" s="257">
        <v>2</v>
      </c>
      <c r="I452" s="258"/>
      <c r="J452" s="254"/>
      <c r="K452" s="254"/>
      <c r="L452" s="259"/>
      <c r="M452" s="260"/>
      <c r="N452" s="261"/>
      <c r="O452" s="261"/>
      <c r="P452" s="261"/>
      <c r="Q452" s="261"/>
      <c r="R452" s="261"/>
      <c r="S452" s="261"/>
      <c r="T452" s="26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3" t="s">
        <v>201</v>
      </c>
      <c r="AU452" s="263" t="s">
        <v>94</v>
      </c>
      <c r="AV452" s="14" t="s">
        <v>94</v>
      </c>
      <c r="AW452" s="14" t="s">
        <v>40</v>
      </c>
      <c r="AX452" s="14" t="s">
        <v>85</v>
      </c>
      <c r="AY452" s="263" t="s">
        <v>193</v>
      </c>
    </row>
    <row r="453" s="13" customFormat="1">
      <c r="A453" s="13"/>
      <c r="B453" s="242"/>
      <c r="C453" s="243"/>
      <c r="D453" s="244" t="s">
        <v>201</v>
      </c>
      <c r="E453" s="245" t="s">
        <v>1</v>
      </c>
      <c r="F453" s="246" t="s">
        <v>1435</v>
      </c>
      <c r="G453" s="243"/>
      <c r="H453" s="245" t="s">
        <v>1</v>
      </c>
      <c r="I453" s="247"/>
      <c r="J453" s="243"/>
      <c r="K453" s="243"/>
      <c r="L453" s="248"/>
      <c r="M453" s="249"/>
      <c r="N453" s="250"/>
      <c r="O453" s="250"/>
      <c r="P453" s="250"/>
      <c r="Q453" s="250"/>
      <c r="R453" s="250"/>
      <c r="S453" s="250"/>
      <c r="T453" s="25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2" t="s">
        <v>201</v>
      </c>
      <c r="AU453" s="252" t="s">
        <v>94</v>
      </c>
      <c r="AV453" s="13" t="s">
        <v>92</v>
      </c>
      <c r="AW453" s="13" t="s">
        <v>40</v>
      </c>
      <c r="AX453" s="13" t="s">
        <v>85</v>
      </c>
      <c r="AY453" s="252" t="s">
        <v>193</v>
      </c>
    </row>
    <row r="454" s="14" customFormat="1">
      <c r="A454" s="14"/>
      <c r="B454" s="253"/>
      <c r="C454" s="254"/>
      <c r="D454" s="244" t="s">
        <v>201</v>
      </c>
      <c r="E454" s="255" t="s">
        <v>1</v>
      </c>
      <c r="F454" s="256" t="s">
        <v>92</v>
      </c>
      <c r="G454" s="254"/>
      <c r="H454" s="257">
        <v>1</v>
      </c>
      <c r="I454" s="258"/>
      <c r="J454" s="254"/>
      <c r="K454" s="254"/>
      <c r="L454" s="259"/>
      <c r="M454" s="260"/>
      <c r="N454" s="261"/>
      <c r="O454" s="261"/>
      <c r="P454" s="261"/>
      <c r="Q454" s="261"/>
      <c r="R454" s="261"/>
      <c r="S454" s="261"/>
      <c r="T454" s="26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3" t="s">
        <v>201</v>
      </c>
      <c r="AU454" s="263" t="s">
        <v>94</v>
      </c>
      <c r="AV454" s="14" t="s">
        <v>94</v>
      </c>
      <c r="AW454" s="14" t="s">
        <v>40</v>
      </c>
      <c r="AX454" s="14" t="s">
        <v>85</v>
      </c>
      <c r="AY454" s="263" t="s">
        <v>193</v>
      </c>
    </row>
    <row r="455" s="15" customFormat="1">
      <c r="A455" s="15"/>
      <c r="B455" s="264"/>
      <c r="C455" s="265"/>
      <c r="D455" s="244" t="s">
        <v>201</v>
      </c>
      <c r="E455" s="266" t="s">
        <v>1</v>
      </c>
      <c r="F455" s="267" t="s">
        <v>252</v>
      </c>
      <c r="G455" s="265"/>
      <c r="H455" s="268">
        <v>6</v>
      </c>
      <c r="I455" s="269"/>
      <c r="J455" s="265"/>
      <c r="K455" s="265"/>
      <c r="L455" s="270"/>
      <c r="M455" s="271"/>
      <c r="N455" s="272"/>
      <c r="O455" s="272"/>
      <c r="P455" s="272"/>
      <c r="Q455" s="272"/>
      <c r="R455" s="272"/>
      <c r="S455" s="272"/>
      <c r="T455" s="273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74" t="s">
        <v>201</v>
      </c>
      <c r="AU455" s="274" t="s">
        <v>94</v>
      </c>
      <c r="AV455" s="15" t="s">
        <v>199</v>
      </c>
      <c r="AW455" s="15" t="s">
        <v>40</v>
      </c>
      <c r="AX455" s="15" t="s">
        <v>92</v>
      </c>
      <c r="AY455" s="274" t="s">
        <v>193</v>
      </c>
    </row>
    <row r="456" s="2" customFormat="1" ht="24.15" customHeight="1">
      <c r="A456" s="40"/>
      <c r="B456" s="41"/>
      <c r="C456" s="229" t="s">
        <v>775</v>
      </c>
      <c r="D456" s="229" t="s">
        <v>196</v>
      </c>
      <c r="E456" s="230" t="s">
        <v>1436</v>
      </c>
      <c r="F456" s="231" t="s">
        <v>1437</v>
      </c>
      <c r="G456" s="232" t="s">
        <v>221</v>
      </c>
      <c r="H456" s="233">
        <v>8</v>
      </c>
      <c r="I456" s="234"/>
      <c r="J456" s="235">
        <f>ROUND(I456*H456,2)</f>
        <v>0</v>
      </c>
      <c r="K456" s="231" t="s">
        <v>222</v>
      </c>
      <c r="L456" s="46"/>
      <c r="M456" s="236" t="s">
        <v>1</v>
      </c>
      <c r="N456" s="237" t="s">
        <v>50</v>
      </c>
      <c r="O456" s="93"/>
      <c r="P456" s="238">
        <f>O456*H456</f>
        <v>0</v>
      </c>
      <c r="Q456" s="238">
        <v>9.2299999999999997E-06</v>
      </c>
      <c r="R456" s="238">
        <f>Q456*H456</f>
        <v>7.3839999999999998E-05</v>
      </c>
      <c r="S456" s="238">
        <v>0</v>
      </c>
      <c r="T456" s="239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40" t="s">
        <v>580</v>
      </c>
      <c r="AT456" s="240" t="s">
        <v>196</v>
      </c>
      <c r="AU456" s="240" t="s">
        <v>94</v>
      </c>
      <c r="AY456" s="18" t="s">
        <v>193</v>
      </c>
      <c r="BE456" s="241">
        <f>IF(N456="základní",J456,0)</f>
        <v>0</v>
      </c>
      <c r="BF456" s="241">
        <f>IF(N456="snížená",J456,0)</f>
        <v>0</v>
      </c>
      <c r="BG456" s="241">
        <f>IF(N456="zákl. přenesená",J456,0)</f>
        <v>0</v>
      </c>
      <c r="BH456" s="241">
        <f>IF(N456="sníž. přenesená",J456,0)</f>
        <v>0</v>
      </c>
      <c r="BI456" s="241">
        <f>IF(N456="nulová",J456,0)</f>
        <v>0</v>
      </c>
      <c r="BJ456" s="18" t="s">
        <v>92</v>
      </c>
      <c r="BK456" s="241">
        <f>ROUND(I456*H456,2)</f>
        <v>0</v>
      </c>
      <c r="BL456" s="18" t="s">
        <v>580</v>
      </c>
      <c r="BM456" s="240" t="s">
        <v>1438</v>
      </c>
    </row>
    <row r="457" s="2" customFormat="1" ht="24.15" customHeight="1">
      <c r="A457" s="40"/>
      <c r="B457" s="41"/>
      <c r="C457" s="229" t="s">
        <v>779</v>
      </c>
      <c r="D457" s="229" t="s">
        <v>196</v>
      </c>
      <c r="E457" s="230" t="s">
        <v>1439</v>
      </c>
      <c r="F457" s="231" t="s">
        <v>1440</v>
      </c>
      <c r="G457" s="232" t="s">
        <v>160</v>
      </c>
      <c r="H457" s="233">
        <v>1.5</v>
      </c>
      <c r="I457" s="234"/>
      <c r="J457" s="235">
        <f>ROUND(I457*H457,2)</f>
        <v>0</v>
      </c>
      <c r="K457" s="231" t="s">
        <v>222</v>
      </c>
      <c r="L457" s="46"/>
      <c r="M457" s="236" t="s">
        <v>1</v>
      </c>
      <c r="N457" s="237" t="s">
        <v>50</v>
      </c>
      <c r="O457" s="93"/>
      <c r="P457" s="238">
        <f>O457*H457</f>
        <v>0</v>
      </c>
      <c r="Q457" s="238">
        <v>2.8600000000000001E-06</v>
      </c>
      <c r="R457" s="238">
        <f>Q457*H457</f>
        <v>4.2900000000000004E-06</v>
      </c>
      <c r="S457" s="238">
        <v>0</v>
      </c>
      <c r="T457" s="239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40" t="s">
        <v>580</v>
      </c>
      <c r="AT457" s="240" t="s">
        <v>196</v>
      </c>
      <c r="AU457" s="240" t="s">
        <v>94</v>
      </c>
      <c r="AY457" s="18" t="s">
        <v>193</v>
      </c>
      <c r="BE457" s="241">
        <f>IF(N457="základní",J457,0)</f>
        <v>0</v>
      </c>
      <c r="BF457" s="241">
        <f>IF(N457="snížená",J457,0)</f>
        <v>0</v>
      </c>
      <c r="BG457" s="241">
        <f>IF(N457="zákl. přenesená",J457,0)</f>
        <v>0</v>
      </c>
      <c r="BH457" s="241">
        <f>IF(N457="sníž. přenesená",J457,0)</f>
        <v>0</v>
      </c>
      <c r="BI457" s="241">
        <f>IF(N457="nulová",J457,0)</f>
        <v>0</v>
      </c>
      <c r="BJ457" s="18" t="s">
        <v>92</v>
      </c>
      <c r="BK457" s="241">
        <f>ROUND(I457*H457,2)</f>
        <v>0</v>
      </c>
      <c r="BL457" s="18" t="s">
        <v>580</v>
      </c>
      <c r="BM457" s="240" t="s">
        <v>1441</v>
      </c>
    </row>
    <row r="458" s="14" customFormat="1">
      <c r="A458" s="14"/>
      <c r="B458" s="253"/>
      <c r="C458" s="254"/>
      <c r="D458" s="244" t="s">
        <v>201</v>
      </c>
      <c r="E458" s="255" t="s">
        <v>1</v>
      </c>
      <c r="F458" s="256" t="s">
        <v>1442</v>
      </c>
      <c r="G458" s="254"/>
      <c r="H458" s="257">
        <v>1.5</v>
      </c>
      <c r="I458" s="258"/>
      <c r="J458" s="254"/>
      <c r="K458" s="254"/>
      <c r="L458" s="259"/>
      <c r="M458" s="260"/>
      <c r="N458" s="261"/>
      <c r="O458" s="261"/>
      <c r="P458" s="261"/>
      <c r="Q458" s="261"/>
      <c r="R458" s="261"/>
      <c r="S458" s="261"/>
      <c r="T458" s="26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3" t="s">
        <v>201</v>
      </c>
      <c r="AU458" s="263" t="s">
        <v>94</v>
      </c>
      <c r="AV458" s="14" t="s">
        <v>94</v>
      </c>
      <c r="AW458" s="14" t="s">
        <v>40</v>
      </c>
      <c r="AX458" s="14" t="s">
        <v>92</v>
      </c>
      <c r="AY458" s="263" t="s">
        <v>193</v>
      </c>
    </row>
    <row r="459" s="2" customFormat="1" ht="24.15" customHeight="1">
      <c r="A459" s="40"/>
      <c r="B459" s="41"/>
      <c r="C459" s="229" t="s">
        <v>783</v>
      </c>
      <c r="D459" s="229" t="s">
        <v>196</v>
      </c>
      <c r="E459" s="230" t="s">
        <v>1443</v>
      </c>
      <c r="F459" s="231" t="s">
        <v>1444</v>
      </c>
      <c r="G459" s="232" t="s">
        <v>160</v>
      </c>
      <c r="H459" s="233">
        <v>27</v>
      </c>
      <c r="I459" s="234"/>
      <c r="J459" s="235">
        <f>ROUND(I459*H459,2)</f>
        <v>0</v>
      </c>
      <c r="K459" s="231" t="s">
        <v>222</v>
      </c>
      <c r="L459" s="46"/>
      <c r="M459" s="236" t="s">
        <v>1</v>
      </c>
      <c r="N459" s="237" t="s">
        <v>50</v>
      </c>
      <c r="O459" s="93"/>
      <c r="P459" s="238">
        <f>O459*H459</f>
        <v>0</v>
      </c>
      <c r="Q459" s="238">
        <v>6.4999999999999996E-06</v>
      </c>
      <c r="R459" s="238">
        <f>Q459*H459</f>
        <v>0.00017549999999999998</v>
      </c>
      <c r="S459" s="238">
        <v>0</v>
      </c>
      <c r="T459" s="239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40" t="s">
        <v>580</v>
      </c>
      <c r="AT459" s="240" t="s">
        <v>196</v>
      </c>
      <c r="AU459" s="240" t="s">
        <v>94</v>
      </c>
      <c r="AY459" s="18" t="s">
        <v>193</v>
      </c>
      <c r="BE459" s="241">
        <f>IF(N459="základní",J459,0)</f>
        <v>0</v>
      </c>
      <c r="BF459" s="241">
        <f>IF(N459="snížená",J459,0)</f>
        <v>0</v>
      </c>
      <c r="BG459" s="241">
        <f>IF(N459="zákl. přenesená",J459,0)</f>
        <v>0</v>
      </c>
      <c r="BH459" s="241">
        <f>IF(N459="sníž. přenesená",J459,0)</f>
        <v>0</v>
      </c>
      <c r="BI459" s="241">
        <f>IF(N459="nulová",J459,0)</f>
        <v>0</v>
      </c>
      <c r="BJ459" s="18" t="s">
        <v>92</v>
      </c>
      <c r="BK459" s="241">
        <f>ROUND(I459*H459,2)</f>
        <v>0</v>
      </c>
      <c r="BL459" s="18" t="s">
        <v>580</v>
      </c>
      <c r="BM459" s="240" t="s">
        <v>1445</v>
      </c>
    </row>
    <row r="460" s="14" customFormat="1">
      <c r="A460" s="14"/>
      <c r="B460" s="253"/>
      <c r="C460" s="254"/>
      <c r="D460" s="244" t="s">
        <v>201</v>
      </c>
      <c r="E460" s="255" t="s">
        <v>1</v>
      </c>
      <c r="F460" s="256" t="s">
        <v>1446</v>
      </c>
      <c r="G460" s="254"/>
      <c r="H460" s="257">
        <v>27</v>
      </c>
      <c r="I460" s="258"/>
      <c r="J460" s="254"/>
      <c r="K460" s="254"/>
      <c r="L460" s="259"/>
      <c r="M460" s="260"/>
      <c r="N460" s="261"/>
      <c r="O460" s="261"/>
      <c r="P460" s="261"/>
      <c r="Q460" s="261"/>
      <c r="R460" s="261"/>
      <c r="S460" s="261"/>
      <c r="T460" s="26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3" t="s">
        <v>201</v>
      </c>
      <c r="AU460" s="263" t="s">
        <v>94</v>
      </c>
      <c r="AV460" s="14" t="s">
        <v>94</v>
      </c>
      <c r="AW460" s="14" t="s">
        <v>40</v>
      </c>
      <c r="AX460" s="14" t="s">
        <v>92</v>
      </c>
      <c r="AY460" s="263" t="s">
        <v>193</v>
      </c>
    </row>
    <row r="461" s="2" customFormat="1" ht="24.15" customHeight="1">
      <c r="A461" s="40"/>
      <c r="B461" s="41"/>
      <c r="C461" s="229" t="s">
        <v>787</v>
      </c>
      <c r="D461" s="229" t="s">
        <v>196</v>
      </c>
      <c r="E461" s="230" t="s">
        <v>1447</v>
      </c>
      <c r="F461" s="231" t="s">
        <v>1448</v>
      </c>
      <c r="G461" s="232" t="s">
        <v>221</v>
      </c>
      <c r="H461" s="233">
        <v>5</v>
      </c>
      <c r="I461" s="234"/>
      <c r="J461" s="235">
        <f>ROUND(I461*H461,2)</f>
        <v>0</v>
      </c>
      <c r="K461" s="231" t="s">
        <v>222</v>
      </c>
      <c r="L461" s="46"/>
      <c r="M461" s="236" t="s">
        <v>1</v>
      </c>
      <c r="N461" s="237" t="s">
        <v>50</v>
      </c>
      <c r="O461" s="93"/>
      <c r="P461" s="238">
        <f>O461*H461</f>
        <v>0</v>
      </c>
      <c r="Q461" s="238">
        <v>0</v>
      </c>
      <c r="R461" s="238">
        <f>Q461*H461</f>
        <v>0</v>
      </c>
      <c r="S461" s="238">
        <v>0</v>
      </c>
      <c r="T461" s="239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40" t="s">
        <v>580</v>
      </c>
      <c r="AT461" s="240" t="s">
        <v>196</v>
      </c>
      <c r="AU461" s="240" t="s">
        <v>94</v>
      </c>
      <c r="AY461" s="18" t="s">
        <v>193</v>
      </c>
      <c r="BE461" s="241">
        <f>IF(N461="základní",J461,0)</f>
        <v>0</v>
      </c>
      <c r="BF461" s="241">
        <f>IF(N461="snížená",J461,0)</f>
        <v>0</v>
      </c>
      <c r="BG461" s="241">
        <f>IF(N461="zákl. přenesená",J461,0)</f>
        <v>0</v>
      </c>
      <c r="BH461" s="241">
        <f>IF(N461="sníž. přenesená",J461,0)</f>
        <v>0</v>
      </c>
      <c r="BI461" s="241">
        <f>IF(N461="nulová",J461,0)</f>
        <v>0</v>
      </c>
      <c r="BJ461" s="18" t="s">
        <v>92</v>
      </c>
      <c r="BK461" s="241">
        <f>ROUND(I461*H461,2)</f>
        <v>0</v>
      </c>
      <c r="BL461" s="18" t="s">
        <v>580</v>
      </c>
      <c r="BM461" s="240" t="s">
        <v>1449</v>
      </c>
    </row>
    <row r="462" s="13" customFormat="1">
      <c r="A462" s="13"/>
      <c r="B462" s="242"/>
      <c r="C462" s="243"/>
      <c r="D462" s="244" t="s">
        <v>201</v>
      </c>
      <c r="E462" s="245" t="s">
        <v>1</v>
      </c>
      <c r="F462" s="246" t="s">
        <v>1407</v>
      </c>
      <c r="G462" s="243"/>
      <c r="H462" s="245" t="s">
        <v>1</v>
      </c>
      <c r="I462" s="247"/>
      <c r="J462" s="243"/>
      <c r="K462" s="243"/>
      <c r="L462" s="248"/>
      <c r="M462" s="249"/>
      <c r="N462" s="250"/>
      <c r="O462" s="250"/>
      <c r="P462" s="250"/>
      <c r="Q462" s="250"/>
      <c r="R462" s="250"/>
      <c r="S462" s="250"/>
      <c r="T462" s="25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2" t="s">
        <v>201</v>
      </c>
      <c r="AU462" s="252" t="s">
        <v>94</v>
      </c>
      <c r="AV462" s="13" t="s">
        <v>92</v>
      </c>
      <c r="AW462" s="13" t="s">
        <v>40</v>
      </c>
      <c r="AX462" s="13" t="s">
        <v>85</v>
      </c>
      <c r="AY462" s="252" t="s">
        <v>193</v>
      </c>
    </row>
    <row r="463" s="13" customFormat="1">
      <c r="A463" s="13"/>
      <c r="B463" s="242"/>
      <c r="C463" s="243"/>
      <c r="D463" s="244" t="s">
        <v>201</v>
      </c>
      <c r="E463" s="245" t="s">
        <v>1</v>
      </c>
      <c r="F463" s="246" t="s">
        <v>1410</v>
      </c>
      <c r="G463" s="243"/>
      <c r="H463" s="245" t="s">
        <v>1</v>
      </c>
      <c r="I463" s="247"/>
      <c r="J463" s="243"/>
      <c r="K463" s="243"/>
      <c r="L463" s="248"/>
      <c r="M463" s="249"/>
      <c r="N463" s="250"/>
      <c r="O463" s="250"/>
      <c r="P463" s="250"/>
      <c r="Q463" s="250"/>
      <c r="R463" s="250"/>
      <c r="S463" s="250"/>
      <c r="T463" s="25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2" t="s">
        <v>201</v>
      </c>
      <c r="AU463" s="252" t="s">
        <v>94</v>
      </c>
      <c r="AV463" s="13" t="s">
        <v>92</v>
      </c>
      <c r="AW463" s="13" t="s">
        <v>40</v>
      </c>
      <c r="AX463" s="13" t="s">
        <v>85</v>
      </c>
      <c r="AY463" s="252" t="s">
        <v>193</v>
      </c>
    </row>
    <row r="464" s="13" customFormat="1">
      <c r="A464" s="13"/>
      <c r="B464" s="242"/>
      <c r="C464" s="243"/>
      <c r="D464" s="244" t="s">
        <v>201</v>
      </c>
      <c r="E464" s="245" t="s">
        <v>1</v>
      </c>
      <c r="F464" s="246" t="s">
        <v>1413</v>
      </c>
      <c r="G464" s="243"/>
      <c r="H464" s="245" t="s">
        <v>1</v>
      </c>
      <c r="I464" s="247"/>
      <c r="J464" s="243"/>
      <c r="K464" s="243"/>
      <c r="L464" s="248"/>
      <c r="M464" s="249"/>
      <c r="N464" s="250"/>
      <c r="O464" s="250"/>
      <c r="P464" s="250"/>
      <c r="Q464" s="250"/>
      <c r="R464" s="250"/>
      <c r="S464" s="250"/>
      <c r="T464" s="25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2" t="s">
        <v>201</v>
      </c>
      <c r="AU464" s="252" t="s">
        <v>94</v>
      </c>
      <c r="AV464" s="13" t="s">
        <v>92</v>
      </c>
      <c r="AW464" s="13" t="s">
        <v>40</v>
      </c>
      <c r="AX464" s="13" t="s">
        <v>85</v>
      </c>
      <c r="AY464" s="252" t="s">
        <v>193</v>
      </c>
    </row>
    <row r="465" s="13" customFormat="1">
      <c r="A465" s="13"/>
      <c r="B465" s="242"/>
      <c r="C465" s="243"/>
      <c r="D465" s="244" t="s">
        <v>201</v>
      </c>
      <c r="E465" s="245" t="s">
        <v>1</v>
      </c>
      <c r="F465" s="246" t="s">
        <v>1417</v>
      </c>
      <c r="G465" s="243"/>
      <c r="H465" s="245" t="s">
        <v>1</v>
      </c>
      <c r="I465" s="247"/>
      <c r="J465" s="243"/>
      <c r="K465" s="243"/>
      <c r="L465" s="248"/>
      <c r="M465" s="249"/>
      <c r="N465" s="250"/>
      <c r="O465" s="250"/>
      <c r="P465" s="250"/>
      <c r="Q465" s="250"/>
      <c r="R465" s="250"/>
      <c r="S465" s="250"/>
      <c r="T465" s="25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2" t="s">
        <v>201</v>
      </c>
      <c r="AU465" s="252" t="s">
        <v>94</v>
      </c>
      <c r="AV465" s="13" t="s">
        <v>92</v>
      </c>
      <c r="AW465" s="13" t="s">
        <v>40</v>
      </c>
      <c r="AX465" s="13" t="s">
        <v>85</v>
      </c>
      <c r="AY465" s="252" t="s">
        <v>193</v>
      </c>
    </row>
    <row r="466" s="14" customFormat="1">
      <c r="A466" s="14"/>
      <c r="B466" s="253"/>
      <c r="C466" s="254"/>
      <c r="D466" s="244" t="s">
        <v>201</v>
      </c>
      <c r="E466" s="255" t="s">
        <v>1</v>
      </c>
      <c r="F466" s="256" t="s">
        <v>227</v>
      </c>
      <c r="G466" s="254"/>
      <c r="H466" s="257">
        <v>5</v>
      </c>
      <c r="I466" s="258"/>
      <c r="J466" s="254"/>
      <c r="K466" s="254"/>
      <c r="L466" s="259"/>
      <c r="M466" s="260"/>
      <c r="N466" s="261"/>
      <c r="O466" s="261"/>
      <c r="P466" s="261"/>
      <c r="Q466" s="261"/>
      <c r="R466" s="261"/>
      <c r="S466" s="261"/>
      <c r="T466" s="26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3" t="s">
        <v>201</v>
      </c>
      <c r="AU466" s="263" t="s">
        <v>94</v>
      </c>
      <c r="AV466" s="14" t="s">
        <v>94</v>
      </c>
      <c r="AW466" s="14" t="s">
        <v>40</v>
      </c>
      <c r="AX466" s="14" t="s">
        <v>92</v>
      </c>
      <c r="AY466" s="263" t="s">
        <v>193</v>
      </c>
    </row>
    <row r="467" s="2" customFormat="1" ht="24.15" customHeight="1">
      <c r="A467" s="40"/>
      <c r="B467" s="41"/>
      <c r="C467" s="229" t="s">
        <v>791</v>
      </c>
      <c r="D467" s="229" t="s">
        <v>196</v>
      </c>
      <c r="E467" s="230" t="s">
        <v>1450</v>
      </c>
      <c r="F467" s="231" t="s">
        <v>1451</v>
      </c>
      <c r="G467" s="232" t="s">
        <v>160</v>
      </c>
      <c r="H467" s="233">
        <v>27</v>
      </c>
      <c r="I467" s="234"/>
      <c r="J467" s="235">
        <f>ROUND(I467*H467,2)</f>
        <v>0</v>
      </c>
      <c r="K467" s="231" t="s">
        <v>222</v>
      </c>
      <c r="L467" s="46"/>
      <c r="M467" s="236" t="s">
        <v>1</v>
      </c>
      <c r="N467" s="237" t="s">
        <v>50</v>
      </c>
      <c r="O467" s="93"/>
      <c r="P467" s="238">
        <f>O467*H467</f>
        <v>0</v>
      </c>
      <c r="Q467" s="238">
        <v>0</v>
      </c>
      <c r="R467" s="238">
        <f>Q467*H467</f>
        <v>0</v>
      </c>
      <c r="S467" s="238">
        <v>0</v>
      </c>
      <c r="T467" s="239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40" t="s">
        <v>580</v>
      </c>
      <c r="AT467" s="240" t="s">
        <v>196</v>
      </c>
      <c r="AU467" s="240" t="s">
        <v>94</v>
      </c>
      <c r="AY467" s="18" t="s">
        <v>193</v>
      </c>
      <c r="BE467" s="241">
        <f>IF(N467="základní",J467,0)</f>
        <v>0</v>
      </c>
      <c r="BF467" s="241">
        <f>IF(N467="snížená",J467,0)</f>
        <v>0</v>
      </c>
      <c r="BG467" s="241">
        <f>IF(N467="zákl. přenesená",J467,0)</f>
        <v>0</v>
      </c>
      <c r="BH467" s="241">
        <f>IF(N467="sníž. přenesená",J467,0)</f>
        <v>0</v>
      </c>
      <c r="BI467" s="241">
        <f>IF(N467="nulová",J467,0)</f>
        <v>0</v>
      </c>
      <c r="BJ467" s="18" t="s">
        <v>92</v>
      </c>
      <c r="BK467" s="241">
        <f>ROUND(I467*H467,2)</f>
        <v>0</v>
      </c>
      <c r="BL467" s="18" t="s">
        <v>580</v>
      </c>
      <c r="BM467" s="240" t="s">
        <v>1452</v>
      </c>
    </row>
    <row r="468" s="14" customFormat="1">
      <c r="A468" s="14"/>
      <c r="B468" s="253"/>
      <c r="C468" s="254"/>
      <c r="D468" s="244" t="s">
        <v>201</v>
      </c>
      <c r="E468" s="255" t="s">
        <v>1</v>
      </c>
      <c r="F468" s="256" t="s">
        <v>1446</v>
      </c>
      <c r="G468" s="254"/>
      <c r="H468" s="257">
        <v>27</v>
      </c>
      <c r="I468" s="258"/>
      <c r="J468" s="254"/>
      <c r="K468" s="254"/>
      <c r="L468" s="259"/>
      <c r="M468" s="260"/>
      <c r="N468" s="261"/>
      <c r="O468" s="261"/>
      <c r="P468" s="261"/>
      <c r="Q468" s="261"/>
      <c r="R468" s="261"/>
      <c r="S468" s="261"/>
      <c r="T468" s="26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3" t="s">
        <v>201</v>
      </c>
      <c r="AU468" s="263" t="s">
        <v>94</v>
      </c>
      <c r="AV468" s="14" t="s">
        <v>94</v>
      </c>
      <c r="AW468" s="14" t="s">
        <v>40</v>
      </c>
      <c r="AX468" s="14" t="s">
        <v>92</v>
      </c>
      <c r="AY468" s="263" t="s">
        <v>193</v>
      </c>
    </row>
    <row r="469" s="2" customFormat="1" ht="24.15" customHeight="1">
      <c r="A469" s="40"/>
      <c r="B469" s="41"/>
      <c r="C469" s="229" t="s">
        <v>797</v>
      </c>
      <c r="D469" s="229" t="s">
        <v>196</v>
      </c>
      <c r="E469" s="230" t="s">
        <v>1453</v>
      </c>
      <c r="F469" s="231" t="s">
        <v>1454</v>
      </c>
      <c r="G469" s="232" t="s">
        <v>160</v>
      </c>
      <c r="H469" s="233">
        <v>1.5</v>
      </c>
      <c r="I469" s="234"/>
      <c r="J469" s="235">
        <f>ROUND(I469*H469,2)</f>
        <v>0</v>
      </c>
      <c r="K469" s="231" t="s">
        <v>222</v>
      </c>
      <c r="L469" s="46"/>
      <c r="M469" s="236" t="s">
        <v>1</v>
      </c>
      <c r="N469" s="237" t="s">
        <v>50</v>
      </c>
      <c r="O469" s="93"/>
      <c r="P469" s="238">
        <f>O469*H469</f>
        <v>0</v>
      </c>
      <c r="Q469" s="238">
        <v>0</v>
      </c>
      <c r="R469" s="238">
        <f>Q469*H469</f>
        <v>0</v>
      </c>
      <c r="S469" s="238">
        <v>0</v>
      </c>
      <c r="T469" s="239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40" t="s">
        <v>580</v>
      </c>
      <c r="AT469" s="240" t="s">
        <v>196</v>
      </c>
      <c r="AU469" s="240" t="s">
        <v>94</v>
      </c>
      <c r="AY469" s="18" t="s">
        <v>193</v>
      </c>
      <c r="BE469" s="241">
        <f>IF(N469="základní",J469,0)</f>
        <v>0</v>
      </c>
      <c r="BF469" s="241">
        <f>IF(N469="snížená",J469,0)</f>
        <v>0</v>
      </c>
      <c r="BG469" s="241">
        <f>IF(N469="zákl. přenesená",J469,0)</f>
        <v>0</v>
      </c>
      <c r="BH469" s="241">
        <f>IF(N469="sníž. přenesená",J469,0)</f>
        <v>0</v>
      </c>
      <c r="BI469" s="241">
        <f>IF(N469="nulová",J469,0)</f>
        <v>0</v>
      </c>
      <c r="BJ469" s="18" t="s">
        <v>92</v>
      </c>
      <c r="BK469" s="241">
        <f>ROUND(I469*H469,2)</f>
        <v>0</v>
      </c>
      <c r="BL469" s="18" t="s">
        <v>580</v>
      </c>
      <c r="BM469" s="240" t="s">
        <v>1455</v>
      </c>
    </row>
    <row r="470" s="12" customFormat="1" ht="22.8" customHeight="1">
      <c r="A470" s="12"/>
      <c r="B470" s="213"/>
      <c r="C470" s="214"/>
      <c r="D470" s="215" t="s">
        <v>84</v>
      </c>
      <c r="E470" s="227" t="s">
        <v>1456</v>
      </c>
      <c r="F470" s="227" t="s">
        <v>1457</v>
      </c>
      <c r="G470" s="214"/>
      <c r="H470" s="214"/>
      <c r="I470" s="217"/>
      <c r="J470" s="228">
        <f>BK470</f>
        <v>0</v>
      </c>
      <c r="K470" s="214"/>
      <c r="L470" s="219"/>
      <c r="M470" s="220"/>
      <c r="N470" s="221"/>
      <c r="O470" s="221"/>
      <c r="P470" s="222">
        <f>SUM(P471:P517)</f>
        <v>0</v>
      </c>
      <c r="Q470" s="221"/>
      <c r="R470" s="222">
        <f>SUM(R471:R517)</f>
        <v>0.64166113999999996</v>
      </c>
      <c r="S470" s="221"/>
      <c r="T470" s="223">
        <f>SUM(T471:T517)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24" t="s">
        <v>92</v>
      </c>
      <c r="AT470" s="225" t="s">
        <v>84</v>
      </c>
      <c r="AU470" s="225" t="s">
        <v>92</v>
      </c>
      <c r="AY470" s="224" t="s">
        <v>193</v>
      </c>
      <c r="BK470" s="226">
        <f>SUM(BK471:BK517)</f>
        <v>0</v>
      </c>
    </row>
    <row r="471" s="2" customFormat="1" ht="16.5" customHeight="1">
      <c r="A471" s="40"/>
      <c r="B471" s="41"/>
      <c r="C471" s="286" t="s">
        <v>801</v>
      </c>
      <c r="D471" s="286" t="s">
        <v>509</v>
      </c>
      <c r="E471" s="287" t="s">
        <v>1458</v>
      </c>
      <c r="F471" s="288" t="s">
        <v>1459</v>
      </c>
      <c r="G471" s="289" t="s">
        <v>256</v>
      </c>
      <c r="H471" s="290">
        <v>10</v>
      </c>
      <c r="I471" s="291"/>
      <c r="J471" s="292">
        <f>ROUND(I471*H471,2)</f>
        <v>0</v>
      </c>
      <c r="K471" s="288" t="s">
        <v>1</v>
      </c>
      <c r="L471" s="293"/>
      <c r="M471" s="294" t="s">
        <v>1</v>
      </c>
      <c r="N471" s="295" t="s">
        <v>50</v>
      </c>
      <c r="O471" s="93"/>
      <c r="P471" s="238">
        <f>O471*H471</f>
        <v>0</v>
      </c>
      <c r="Q471" s="238">
        <v>0.01</v>
      </c>
      <c r="R471" s="238">
        <f>Q471*H471</f>
        <v>0.10000000000000001</v>
      </c>
      <c r="S471" s="238">
        <v>0</v>
      </c>
      <c r="T471" s="239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40" t="s">
        <v>266</v>
      </c>
      <c r="AT471" s="240" t="s">
        <v>509</v>
      </c>
      <c r="AU471" s="240" t="s">
        <v>94</v>
      </c>
      <c r="AY471" s="18" t="s">
        <v>193</v>
      </c>
      <c r="BE471" s="241">
        <f>IF(N471="základní",J471,0)</f>
        <v>0</v>
      </c>
      <c r="BF471" s="241">
        <f>IF(N471="snížená",J471,0)</f>
        <v>0</v>
      </c>
      <c r="BG471" s="241">
        <f>IF(N471="zákl. přenesená",J471,0)</f>
        <v>0</v>
      </c>
      <c r="BH471" s="241">
        <f>IF(N471="sníž. přenesená",J471,0)</f>
        <v>0</v>
      </c>
      <c r="BI471" s="241">
        <f>IF(N471="nulová",J471,0)</f>
        <v>0</v>
      </c>
      <c r="BJ471" s="18" t="s">
        <v>92</v>
      </c>
      <c r="BK471" s="241">
        <f>ROUND(I471*H471,2)</f>
        <v>0</v>
      </c>
      <c r="BL471" s="18" t="s">
        <v>199</v>
      </c>
      <c r="BM471" s="240" t="s">
        <v>1460</v>
      </c>
    </row>
    <row r="472" s="2" customFormat="1" ht="16.5" customHeight="1">
      <c r="A472" s="40"/>
      <c r="B472" s="41"/>
      <c r="C472" s="286" t="s">
        <v>805</v>
      </c>
      <c r="D472" s="286" t="s">
        <v>509</v>
      </c>
      <c r="E472" s="287" t="s">
        <v>1461</v>
      </c>
      <c r="F472" s="288" t="s">
        <v>1462</v>
      </c>
      <c r="G472" s="289" t="s">
        <v>160</v>
      </c>
      <c r="H472" s="290">
        <v>24</v>
      </c>
      <c r="I472" s="291"/>
      <c r="J472" s="292">
        <f>ROUND(I472*H472,2)</f>
        <v>0</v>
      </c>
      <c r="K472" s="288" t="s">
        <v>1</v>
      </c>
      <c r="L472" s="293"/>
      <c r="M472" s="294" t="s">
        <v>1</v>
      </c>
      <c r="N472" s="295" t="s">
        <v>50</v>
      </c>
      <c r="O472" s="93"/>
      <c r="P472" s="238">
        <f>O472*H472</f>
        <v>0</v>
      </c>
      <c r="Q472" s="238">
        <v>0.02</v>
      </c>
      <c r="R472" s="238">
        <f>Q472*H472</f>
        <v>0.47999999999999998</v>
      </c>
      <c r="S472" s="238">
        <v>0</v>
      </c>
      <c r="T472" s="239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40" t="s">
        <v>266</v>
      </c>
      <c r="AT472" s="240" t="s">
        <v>509</v>
      </c>
      <c r="AU472" s="240" t="s">
        <v>94</v>
      </c>
      <c r="AY472" s="18" t="s">
        <v>193</v>
      </c>
      <c r="BE472" s="241">
        <f>IF(N472="základní",J472,0)</f>
        <v>0</v>
      </c>
      <c r="BF472" s="241">
        <f>IF(N472="snížená",J472,0)</f>
        <v>0</v>
      </c>
      <c r="BG472" s="241">
        <f>IF(N472="zákl. přenesená",J472,0)</f>
        <v>0</v>
      </c>
      <c r="BH472" s="241">
        <f>IF(N472="sníž. přenesená",J472,0)</f>
        <v>0</v>
      </c>
      <c r="BI472" s="241">
        <f>IF(N472="nulová",J472,0)</f>
        <v>0</v>
      </c>
      <c r="BJ472" s="18" t="s">
        <v>92</v>
      </c>
      <c r="BK472" s="241">
        <f>ROUND(I472*H472,2)</f>
        <v>0</v>
      </c>
      <c r="BL472" s="18" t="s">
        <v>199</v>
      </c>
      <c r="BM472" s="240" t="s">
        <v>1463</v>
      </c>
    </row>
    <row r="473" s="2" customFormat="1" ht="16.5" customHeight="1">
      <c r="A473" s="40"/>
      <c r="B473" s="41"/>
      <c r="C473" s="286" t="s">
        <v>809</v>
      </c>
      <c r="D473" s="286" t="s">
        <v>509</v>
      </c>
      <c r="E473" s="287" t="s">
        <v>1464</v>
      </c>
      <c r="F473" s="288" t="s">
        <v>1465</v>
      </c>
      <c r="G473" s="289" t="s">
        <v>256</v>
      </c>
      <c r="H473" s="290">
        <v>2</v>
      </c>
      <c r="I473" s="291"/>
      <c r="J473" s="292">
        <f>ROUND(I473*H473,2)</f>
        <v>0</v>
      </c>
      <c r="K473" s="288" t="s">
        <v>1</v>
      </c>
      <c r="L473" s="293"/>
      <c r="M473" s="294" t="s">
        <v>1</v>
      </c>
      <c r="N473" s="295" t="s">
        <v>50</v>
      </c>
      <c r="O473" s="93"/>
      <c r="P473" s="238">
        <f>O473*H473</f>
        <v>0</v>
      </c>
      <c r="Q473" s="238">
        <v>0.014999999999999999</v>
      </c>
      <c r="R473" s="238">
        <f>Q473*H473</f>
        <v>0.029999999999999999</v>
      </c>
      <c r="S473" s="238">
        <v>0</v>
      </c>
      <c r="T473" s="239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40" t="s">
        <v>266</v>
      </c>
      <c r="AT473" s="240" t="s">
        <v>509</v>
      </c>
      <c r="AU473" s="240" t="s">
        <v>94</v>
      </c>
      <c r="AY473" s="18" t="s">
        <v>193</v>
      </c>
      <c r="BE473" s="241">
        <f>IF(N473="základní",J473,0)</f>
        <v>0</v>
      </c>
      <c r="BF473" s="241">
        <f>IF(N473="snížená",J473,0)</f>
        <v>0</v>
      </c>
      <c r="BG473" s="241">
        <f>IF(N473="zákl. přenesená",J473,0)</f>
        <v>0</v>
      </c>
      <c r="BH473" s="241">
        <f>IF(N473="sníž. přenesená",J473,0)</f>
        <v>0</v>
      </c>
      <c r="BI473" s="241">
        <f>IF(N473="nulová",J473,0)</f>
        <v>0</v>
      </c>
      <c r="BJ473" s="18" t="s">
        <v>92</v>
      </c>
      <c r="BK473" s="241">
        <f>ROUND(I473*H473,2)</f>
        <v>0</v>
      </c>
      <c r="BL473" s="18" t="s">
        <v>199</v>
      </c>
      <c r="BM473" s="240" t="s">
        <v>1466</v>
      </c>
    </row>
    <row r="474" s="2" customFormat="1" ht="16.5" customHeight="1">
      <c r="A474" s="40"/>
      <c r="B474" s="41"/>
      <c r="C474" s="286" t="s">
        <v>813</v>
      </c>
      <c r="D474" s="286" t="s">
        <v>509</v>
      </c>
      <c r="E474" s="287" t="s">
        <v>1467</v>
      </c>
      <c r="F474" s="288" t="s">
        <v>1468</v>
      </c>
      <c r="G474" s="289" t="s">
        <v>256</v>
      </c>
      <c r="H474" s="290">
        <v>2</v>
      </c>
      <c r="I474" s="291"/>
      <c r="J474" s="292">
        <f>ROUND(I474*H474,2)</f>
        <v>0</v>
      </c>
      <c r="K474" s="288" t="s">
        <v>1</v>
      </c>
      <c r="L474" s="293"/>
      <c r="M474" s="294" t="s">
        <v>1</v>
      </c>
      <c r="N474" s="295" t="s">
        <v>50</v>
      </c>
      <c r="O474" s="93"/>
      <c r="P474" s="238">
        <f>O474*H474</f>
        <v>0</v>
      </c>
      <c r="Q474" s="238">
        <v>0.014999999999999999</v>
      </c>
      <c r="R474" s="238">
        <f>Q474*H474</f>
        <v>0.029999999999999999</v>
      </c>
      <c r="S474" s="238">
        <v>0</v>
      </c>
      <c r="T474" s="239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40" t="s">
        <v>266</v>
      </c>
      <c r="AT474" s="240" t="s">
        <v>509</v>
      </c>
      <c r="AU474" s="240" t="s">
        <v>94</v>
      </c>
      <c r="AY474" s="18" t="s">
        <v>193</v>
      </c>
      <c r="BE474" s="241">
        <f>IF(N474="základní",J474,0)</f>
        <v>0</v>
      </c>
      <c r="BF474" s="241">
        <f>IF(N474="snížená",J474,0)</f>
        <v>0</v>
      </c>
      <c r="BG474" s="241">
        <f>IF(N474="zákl. přenesená",J474,0)</f>
        <v>0</v>
      </c>
      <c r="BH474" s="241">
        <f>IF(N474="sníž. přenesená",J474,0)</f>
        <v>0</v>
      </c>
      <c r="BI474" s="241">
        <f>IF(N474="nulová",J474,0)</f>
        <v>0</v>
      </c>
      <c r="BJ474" s="18" t="s">
        <v>92</v>
      </c>
      <c r="BK474" s="241">
        <f>ROUND(I474*H474,2)</f>
        <v>0</v>
      </c>
      <c r="BL474" s="18" t="s">
        <v>199</v>
      </c>
      <c r="BM474" s="240" t="s">
        <v>1469</v>
      </c>
    </row>
    <row r="475" s="2" customFormat="1" ht="24.15" customHeight="1">
      <c r="A475" s="40"/>
      <c r="B475" s="41"/>
      <c r="C475" s="229" t="s">
        <v>817</v>
      </c>
      <c r="D475" s="229" t="s">
        <v>196</v>
      </c>
      <c r="E475" s="230" t="s">
        <v>1470</v>
      </c>
      <c r="F475" s="231" t="s">
        <v>1471</v>
      </c>
      <c r="G475" s="232" t="s">
        <v>221</v>
      </c>
      <c r="H475" s="233">
        <v>5</v>
      </c>
      <c r="I475" s="234"/>
      <c r="J475" s="235">
        <f>ROUND(I475*H475,2)</f>
        <v>0</v>
      </c>
      <c r="K475" s="231" t="s">
        <v>222</v>
      </c>
      <c r="L475" s="46"/>
      <c r="M475" s="236" t="s">
        <v>1</v>
      </c>
      <c r="N475" s="237" t="s">
        <v>50</v>
      </c>
      <c r="O475" s="93"/>
      <c r="P475" s="238">
        <f>O475*H475</f>
        <v>0</v>
      </c>
      <c r="Q475" s="238">
        <v>0</v>
      </c>
      <c r="R475" s="238">
        <f>Q475*H475</f>
        <v>0</v>
      </c>
      <c r="S475" s="238">
        <v>0</v>
      </c>
      <c r="T475" s="239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40" t="s">
        <v>580</v>
      </c>
      <c r="AT475" s="240" t="s">
        <v>196</v>
      </c>
      <c r="AU475" s="240" t="s">
        <v>94</v>
      </c>
      <c r="AY475" s="18" t="s">
        <v>193</v>
      </c>
      <c r="BE475" s="241">
        <f>IF(N475="základní",J475,0)</f>
        <v>0</v>
      </c>
      <c r="BF475" s="241">
        <f>IF(N475="snížená",J475,0)</f>
        <v>0</v>
      </c>
      <c r="BG475" s="241">
        <f>IF(N475="zákl. přenesená",J475,0)</f>
        <v>0</v>
      </c>
      <c r="BH475" s="241">
        <f>IF(N475="sníž. přenesená",J475,0)</f>
        <v>0</v>
      </c>
      <c r="BI475" s="241">
        <f>IF(N475="nulová",J475,0)</f>
        <v>0</v>
      </c>
      <c r="BJ475" s="18" t="s">
        <v>92</v>
      </c>
      <c r="BK475" s="241">
        <f>ROUND(I475*H475,2)</f>
        <v>0</v>
      </c>
      <c r="BL475" s="18" t="s">
        <v>580</v>
      </c>
      <c r="BM475" s="240" t="s">
        <v>1472</v>
      </c>
    </row>
    <row r="476" s="13" customFormat="1">
      <c r="A476" s="13"/>
      <c r="B476" s="242"/>
      <c r="C476" s="243"/>
      <c r="D476" s="244" t="s">
        <v>201</v>
      </c>
      <c r="E476" s="245" t="s">
        <v>1</v>
      </c>
      <c r="F476" s="246" t="s">
        <v>1407</v>
      </c>
      <c r="G476" s="243"/>
      <c r="H476" s="245" t="s">
        <v>1</v>
      </c>
      <c r="I476" s="247"/>
      <c r="J476" s="243"/>
      <c r="K476" s="243"/>
      <c r="L476" s="248"/>
      <c r="M476" s="249"/>
      <c r="N476" s="250"/>
      <c r="O476" s="250"/>
      <c r="P476" s="250"/>
      <c r="Q476" s="250"/>
      <c r="R476" s="250"/>
      <c r="S476" s="250"/>
      <c r="T476" s="25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2" t="s">
        <v>201</v>
      </c>
      <c r="AU476" s="252" t="s">
        <v>94</v>
      </c>
      <c r="AV476" s="13" t="s">
        <v>92</v>
      </c>
      <c r="AW476" s="13" t="s">
        <v>40</v>
      </c>
      <c r="AX476" s="13" t="s">
        <v>85</v>
      </c>
      <c r="AY476" s="252" t="s">
        <v>193</v>
      </c>
    </row>
    <row r="477" s="13" customFormat="1">
      <c r="A477" s="13"/>
      <c r="B477" s="242"/>
      <c r="C477" s="243"/>
      <c r="D477" s="244" t="s">
        <v>201</v>
      </c>
      <c r="E477" s="245" t="s">
        <v>1</v>
      </c>
      <c r="F477" s="246" t="s">
        <v>1407</v>
      </c>
      <c r="G477" s="243"/>
      <c r="H477" s="245" t="s">
        <v>1</v>
      </c>
      <c r="I477" s="247"/>
      <c r="J477" s="243"/>
      <c r="K477" s="243"/>
      <c r="L477" s="248"/>
      <c r="M477" s="249"/>
      <c r="N477" s="250"/>
      <c r="O477" s="250"/>
      <c r="P477" s="250"/>
      <c r="Q477" s="250"/>
      <c r="R477" s="250"/>
      <c r="S477" s="250"/>
      <c r="T477" s="25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2" t="s">
        <v>201</v>
      </c>
      <c r="AU477" s="252" t="s">
        <v>94</v>
      </c>
      <c r="AV477" s="13" t="s">
        <v>92</v>
      </c>
      <c r="AW477" s="13" t="s">
        <v>40</v>
      </c>
      <c r="AX477" s="13" t="s">
        <v>85</v>
      </c>
      <c r="AY477" s="252" t="s">
        <v>193</v>
      </c>
    </row>
    <row r="478" s="13" customFormat="1">
      <c r="A478" s="13"/>
      <c r="B478" s="242"/>
      <c r="C478" s="243"/>
      <c r="D478" s="244" t="s">
        <v>201</v>
      </c>
      <c r="E478" s="245" t="s">
        <v>1</v>
      </c>
      <c r="F478" s="246" t="s">
        <v>1473</v>
      </c>
      <c r="G478" s="243"/>
      <c r="H478" s="245" t="s">
        <v>1</v>
      </c>
      <c r="I478" s="247"/>
      <c r="J478" s="243"/>
      <c r="K478" s="243"/>
      <c r="L478" s="248"/>
      <c r="M478" s="249"/>
      <c r="N478" s="250"/>
      <c r="O478" s="250"/>
      <c r="P478" s="250"/>
      <c r="Q478" s="250"/>
      <c r="R478" s="250"/>
      <c r="S478" s="250"/>
      <c r="T478" s="25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2" t="s">
        <v>201</v>
      </c>
      <c r="AU478" s="252" t="s">
        <v>94</v>
      </c>
      <c r="AV478" s="13" t="s">
        <v>92</v>
      </c>
      <c r="AW478" s="13" t="s">
        <v>40</v>
      </c>
      <c r="AX478" s="13" t="s">
        <v>85</v>
      </c>
      <c r="AY478" s="252" t="s">
        <v>193</v>
      </c>
    </row>
    <row r="479" s="13" customFormat="1">
      <c r="A479" s="13"/>
      <c r="B479" s="242"/>
      <c r="C479" s="243"/>
      <c r="D479" s="244" t="s">
        <v>201</v>
      </c>
      <c r="E479" s="245" t="s">
        <v>1</v>
      </c>
      <c r="F479" s="246" t="s">
        <v>1407</v>
      </c>
      <c r="G479" s="243"/>
      <c r="H479" s="245" t="s">
        <v>1</v>
      </c>
      <c r="I479" s="247"/>
      <c r="J479" s="243"/>
      <c r="K479" s="243"/>
      <c r="L479" s="248"/>
      <c r="M479" s="249"/>
      <c r="N479" s="250"/>
      <c r="O479" s="250"/>
      <c r="P479" s="250"/>
      <c r="Q479" s="250"/>
      <c r="R479" s="250"/>
      <c r="S479" s="250"/>
      <c r="T479" s="25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2" t="s">
        <v>201</v>
      </c>
      <c r="AU479" s="252" t="s">
        <v>94</v>
      </c>
      <c r="AV479" s="13" t="s">
        <v>92</v>
      </c>
      <c r="AW479" s="13" t="s">
        <v>40</v>
      </c>
      <c r="AX479" s="13" t="s">
        <v>85</v>
      </c>
      <c r="AY479" s="252" t="s">
        <v>193</v>
      </c>
    </row>
    <row r="480" s="13" customFormat="1">
      <c r="A480" s="13"/>
      <c r="B480" s="242"/>
      <c r="C480" s="243"/>
      <c r="D480" s="244" t="s">
        <v>201</v>
      </c>
      <c r="E480" s="245" t="s">
        <v>1</v>
      </c>
      <c r="F480" s="246" t="s">
        <v>1474</v>
      </c>
      <c r="G480" s="243"/>
      <c r="H480" s="245" t="s">
        <v>1</v>
      </c>
      <c r="I480" s="247"/>
      <c r="J480" s="243"/>
      <c r="K480" s="243"/>
      <c r="L480" s="248"/>
      <c r="M480" s="249"/>
      <c r="N480" s="250"/>
      <c r="O480" s="250"/>
      <c r="P480" s="250"/>
      <c r="Q480" s="250"/>
      <c r="R480" s="250"/>
      <c r="S480" s="250"/>
      <c r="T480" s="25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2" t="s">
        <v>201</v>
      </c>
      <c r="AU480" s="252" t="s">
        <v>94</v>
      </c>
      <c r="AV480" s="13" t="s">
        <v>92</v>
      </c>
      <c r="AW480" s="13" t="s">
        <v>40</v>
      </c>
      <c r="AX480" s="13" t="s">
        <v>85</v>
      </c>
      <c r="AY480" s="252" t="s">
        <v>193</v>
      </c>
    </row>
    <row r="481" s="14" customFormat="1">
      <c r="A481" s="14"/>
      <c r="B481" s="253"/>
      <c r="C481" s="254"/>
      <c r="D481" s="244" t="s">
        <v>201</v>
      </c>
      <c r="E481" s="255" t="s">
        <v>1</v>
      </c>
      <c r="F481" s="256" t="s">
        <v>227</v>
      </c>
      <c r="G481" s="254"/>
      <c r="H481" s="257">
        <v>5</v>
      </c>
      <c r="I481" s="258"/>
      <c r="J481" s="254"/>
      <c r="K481" s="254"/>
      <c r="L481" s="259"/>
      <c r="M481" s="260"/>
      <c r="N481" s="261"/>
      <c r="O481" s="261"/>
      <c r="P481" s="261"/>
      <c r="Q481" s="261"/>
      <c r="R481" s="261"/>
      <c r="S481" s="261"/>
      <c r="T481" s="26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3" t="s">
        <v>201</v>
      </c>
      <c r="AU481" s="263" t="s">
        <v>94</v>
      </c>
      <c r="AV481" s="14" t="s">
        <v>94</v>
      </c>
      <c r="AW481" s="14" t="s">
        <v>40</v>
      </c>
      <c r="AX481" s="14" t="s">
        <v>92</v>
      </c>
      <c r="AY481" s="263" t="s">
        <v>193</v>
      </c>
    </row>
    <row r="482" s="2" customFormat="1" ht="24.15" customHeight="1">
      <c r="A482" s="40"/>
      <c r="B482" s="41"/>
      <c r="C482" s="229" t="s">
        <v>821</v>
      </c>
      <c r="D482" s="229" t="s">
        <v>196</v>
      </c>
      <c r="E482" s="230" t="s">
        <v>1475</v>
      </c>
      <c r="F482" s="231" t="s">
        <v>1476</v>
      </c>
      <c r="G482" s="232" t="s">
        <v>160</v>
      </c>
      <c r="H482" s="233">
        <v>36</v>
      </c>
      <c r="I482" s="234"/>
      <c r="J482" s="235">
        <f>ROUND(I482*H482,2)</f>
        <v>0</v>
      </c>
      <c r="K482" s="231" t="s">
        <v>222</v>
      </c>
      <c r="L482" s="46"/>
      <c r="M482" s="236" t="s">
        <v>1</v>
      </c>
      <c r="N482" s="237" t="s">
        <v>50</v>
      </c>
      <c r="O482" s="93"/>
      <c r="P482" s="238">
        <f>O482*H482</f>
        <v>0</v>
      </c>
      <c r="Q482" s="238">
        <v>0</v>
      </c>
      <c r="R482" s="238">
        <f>Q482*H482</f>
        <v>0</v>
      </c>
      <c r="S482" s="238">
        <v>0</v>
      </c>
      <c r="T482" s="239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40" t="s">
        <v>580</v>
      </c>
      <c r="AT482" s="240" t="s">
        <v>196</v>
      </c>
      <c r="AU482" s="240" t="s">
        <v>94</v>
      </c>
      <c r="AY482" s="18" t="s">
        <v>193</v>
      </c>
      <c r="BE482" s="241">
        <f>IF(N482="základní",J482,0)</f>
        <v>0</v>
      </c>
      <c r="BF482" s="241">
        <f>IF(N482="snížená",J482,0)</f>
        <v>0</v>
      </c>
      <c r="BG482" s="241">
        <f>IF(N482="zákl. přenesená",J482,0)</f>
        <v>0</v>
      </c>
      <c r="BH482" s="241">
        <f>IF(N482="sníž. přenesená",J482,0)</f>
        <v>0</v>
      </c>
      <c r="BI482" s="241">
        <f>IF(N482="nulová",J482,0)</f>
        <v>0</v>
      </c>
      <c r="BJ482" s="18" t="s">
        <v>92</v>
      </c>
      <c r="BK482" s="241">
        <f>ROUND(I482*H482,2)</f>
        <v>0</v>
      </c>
      <c r="BL482" s="18" t="s">
        <v>580</v>
      </c>
      <c r="BM482" s="240" t="s">
        <v>1477</v>
      </c>
    </row>
    <row r="483" s="14" customFormat="1">
      <c r="A483" s="14"/>
      <c r="B483" s="253"/>
      <c r="C483" s="254"/>
      <c r="D483" s="244" t="s">
        <v>201</v>
      </c>
      <c r="E483" s="255" t="s">
        <v>1</v>
      </c>
      <c r="F483" s="256" t="s">
        <v>1478</v>
      </c>
      <c r="G483" s="254"/>
      <c r="H483" s="257">
        <v>36</v>
      </c>
      <c r="I483" s="258"/>
      <c r="J483" s="254"/>
      <c r="K483" s="254"/>
      <c r="L483" s="259"/>
      <c r="M483" s="260"/>
      <c r="N483" s="261"/>
      <c r="O483" s="261"/>
      <c r="P483" s="261"/>
      <c r="Q483" s="261"/>
      <c r="R483" s="261"/>
      <c r="S483" s="261"/>
      <c r="T483" s="262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3" t="s">
        <v>201</v>
      </c>
      <c r="AU483" s="263" t="s">
        <v>94</v>
      </c>
      <c r="AV483" s="14" t="s">
        <v>94</v>
      </c>
      <c r="AW483" s="14" t="s">
        <v>40</v>
      </c>
      <c r="AX483" s="14" t="s">
        <v>92</v>
      </c>
      <c r="AY483" s="263" t="s">
        <v>193</v>
      </c>
    </row>
    <row r="484" s="2" customFormat="1" ht="24.15" customHeight="1">
      <c r="A484" s="40"/>
      <c r="B484" s="41"/>
      <c r="C484" s="229" t="s">
        <v>825</v>
      </c>
      <c r="D484" s="229" t="s">
        <v>196</v>
      </c>
      <c r="E484" s="230" t="s">
        <v>1479</v>
      </c>
      <c r="F484" s="231" t="s">
        <v>1480</v>
      </c>
      <c r="G484" s="232" t="s">
        <v>160</v>
      </c>
      <c r="H484" s="233">
        <v>36</v>
      </c>
      <c r="I484" s="234"/>
      <c r="J484" s="235">
        <f>ROUND(I484*H484,2)</f>
        <v>0</v>
      </c>
      <c r="K484" s="231" t="s">
        <v>222</v>
      </c>
      <c r="L484" s="46"/>
      <c r="M484" s="236" t="s">
        <v>1</v>
      </c>
      <c r="N484" s="237" t="s">
        <v>50</v>
      </c>
      <c r="O484" s="93"/>
      <c r="P484" s="238">
        <f>O484*H484</f>
        <v>0</v>
      </c>
      <c r="Q484" s="238">
        <v>3.7699999999999999E-06</v>
      </c>
      <c r="R484" s="238">
        <f>Q484*H484</f>
        <v>0.00013572000000000001</v>
      </c>
      <c r="S484" s="238">
        <v>0</v>
      </c>
      <c r="T484" s="239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40" t="s">
        <v>580</v>
      </c>
      <c r="AT484" s="240" t="s">
        <v>196</v>
      </c>
      <c r="AU484" s="240" t="s">
        <v>94</v>
      </c>
      <c r="AY484" s="18" t="s">
        <v>193</v>
      </c>
      <c r="BE484" s="241">
        <f>IF(N484="základní",J484,0)</f>
        <v>0</v>
      </c>
      <c r="BF484" s="241">
        <f>IF(N484="snížená",J484,0)</f>
        <v>0</v>
      </c>
      <c r="BG484" s="241">
        <f>IF(N484="zákl. přenesená",J484,0)</f>
        <v>0</v>
      </c>
      <c r="BH484" s="241">
        <f>IF(N484="sníž. přenesená",J484,0)</f>
        <v>0</v>
      </c>
      <c r="BI484" s="241">
        <f>IF(N484="nulová",J484,0)</f>
        <v>0</v>
      </c>
      <c r="BJ484" s="18" t="s">
        <v>92</v>
      </c>
      <c r="BK484" s="241">
        <f>ROUND(I484*H484,2)</f>
        <v>0</v>
      </c>
      <c r="BL484" s="18" t="s">
        <v>580</v>
      </c>
      <c r="BM484" s="240" t="s">
        <v>1481</v>
      </c>
    </row>
    <row r="485" s="14" customFormat="1">
      <c r="A485" s="14"/>
      <c r="B485" s="253"/>
      <c r="C485" s="254"/>
      <c r="D485" s="244" t="s">
        <v>201</v>
      </c>
      <c r="E485" s="255" t="s">
        <v>1</v>
      </c>
      <c r="F485" s="256" t="s">
        <v>1478</v>
      </c>
      <c r="G485" s="254"/>
      <c r="H485" s="257">
        <v>36</v>
      </c>
      <c r="I485" s="258"/>
      <c r="J485" s="254"/>
      <c r="K485" s="254"/>
      <c r="L485" s="259"/>
      <c r="M485" s="260"/>
      <c r="N485" s="261"/>
      <c r="O485" s="261"/>
      <c r="P485" s="261"/>
      <c r="Q485" s="261"/>
      <c r="R485" s="261"/>
      <c r="S485" s="261"/>
      <c r="T485" s="262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63" t="s">
        <v>201</v>
      </c>
      <c r="AU485" s="263" t="s">
        <v>94</v>
      </c>
      <c r="AV485" s="14" t="s">
        <v>94</v>
      </c>
      <c r="AW485" s="14" t="s">
        <v>40</v>
      </c>
      <c r="AX485" s="14" t="s">
        <v>92</v>
      </c>
      <c r="AY485" s="263" t="s">
        <v>193</v>
      </c>
    </row>
    <row r="486" s="2" customFormat="1" ht="24.15" customHeight="1">
      <c r="A486" s="40"/>
      <c r="B486" s="41"/>
      <c r="C486" s="229" t="s">
        <v>829</v>
      </c>
      <c r="D486" s="229" t="s">
        <v>196</v>
      </c>
      <c r="E486" s="230" t="s">
        <v>1482</v>
      </c>
      <c r="F486" s="231" t="s">
        <v>1483</v>
      </c>
      <c r="G486" s="232" t="s">
        <v>221</v>
      </c>
      <c r="H486" s="233">
        <v>47</v>
      </c>
      <c r="I486" s="234"/>
      <c r="J486" s="235">
        <f>ROUND(I486*H486,2)</f>
        <v>0</v>
      </c>
      <c r="K486" s="231" t="s">
        <v>222</v>
      </c>
      <c r="L486" s="46"/>
      <c r="M486" s="236" t="s">
        <v>1</v>
      </c>
      <c r="N486" s="237" t="s">
        <v>50</v>
      </c>
      <c r="O486" s="93"/>
      <c r="P486" s="238">
        <f>O486*H486</f>
        <v>0</v>
      </c>
      <c r="Q486" s="238">
        <v>1.8980000000000001E-05</v>
      </c>
      <c r="R486" s="238">
        <f>Q486*H486</f>
        <v>0.00089206000000000008</v>
      </c>
      <c r="S486" s="238">
        <v>0</v>
      </c>
      <c r="T486" s="239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40" t="s">
        <v>580</v>
      </c>
      <c r="AT486" s="240" t="s">
        <v>196</v>
      </c>
      <c r="AU486" s="240" t="s">
        <v>94</v>
      </c>
      <c r="AY486" s="18" t="s">
        <v>193</v>
      </c>
      <c r="BE486" s="241">
        <f>IF(N486="základní",J486,0)</f>
        <v>0</v>
      </c>
      <c r="BF486" s="241">
        <f>IF(N486="snížená",J486,0)</f>
        <v>0</v>
      </c>
      <c r="BG486" s="241">
        <f>IF(N486="zákl. přenesená",J486,0)</f>
        <v>0</v>
      </c>
      <c r="BH486" s="241">
        <f>IF(N486="sníž. přenesená",J486,0)</f>
        <v>0</v>
      </c>
      <c r="BI486" s="241">
        <f>IF(N486="nulová",J486,0)</f>
        <v>0</v>
      </c>
      <c r="BJ486" s="18" t="s">
        <v>92</v>
      </c>
      <c r="BK486" s="241">
        <f>ROUND(I486*H486,2)</f>
        <v>0</v>
      </c>
      <c r="BL486" s="18" t="s">
        <v>580</v>
      </c>
      <c r="BM486" s="240" t="s">
        <v>1484</v>
      </c>
    </row>
    <row r="487" s="13" customFormat="1">
      <c r="A487" s="13"/>
      <c r="B487" s="242"/>
      <c r="C487" s="243"/>
      <c r="D487" s="244" t="s">
        <v>201</v>
      </c>
      <c r="E487" s="245" t="s">
        <v>1</v>
      </c>
      <c r="F487" s="246" t="s">
        <v>1407</v>
      </c>
      <c r="G487" s="243"/>
      <c r="H487" s="245" t="s">
        <v>1</v>
      </c>
      <c r="I487" s="247"/>
      <c r="J487" s="243"/>
      <c r="K487" s="243"/>
      <c r="L487" s="248"/>
      <c r="M487" s="249"/>
      <c r="N487" s="250"/>
      <c r="O487" s="250"/>
      <c r="P487" s="250"/>
      <c r="Q487" s="250"/>
      <c r="R487" s="250"/>
      <c r="S487" s="250"/>
      <c r="T487" s="25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2" t="s">
        <v>201</v>
      </c>
      <c r="AU487" s="252" t="s">
        <v>94</v>
      </c>
      <c r="AV487" s="13" t="s">
        <v>92</v>
      </c>
      <c r="AW487" s="13" t="s">
        <v>40</v>
      </c>
      <c r="AX487" s="13" t="s">
        <v>85</v>
      </c>
      <c r="AY487" s="252" t="s">
        <v>193</v>
      </c>
    </row>
    <row r="488" s="13" customFormat="1">
      <c r="A488" s="13"/>
      <c r="B488" s="242"/>
      <c r="C488" s="243"/>
      <c r="D488" s="244" t="s">
        <v>201</v>
      </c>
      <c r="E488" s="245" t="s">
        <v>1</v>
      </c>
      <c r="F488" s="246" t="s">
        <v>1485</v>
      </c>
      <c r="G488" s="243"/>
      <c r="H488" s="245" t="s">
        <v>1</v>
      </c>
      <c r="I488" s="247"/>
      <c r="J488" s="243"/>
      <c r="K488" s="243"/>
      <c r="L488" s="248"/>
      <c r="M488" s="249"/>
      <c r="N488" s="250"/>
      <c r="O488" s="250"/>
      <c r="P488" s="250"/>
      <c r="Q488" s="250"/>
      <c r="R488" s="250"/>
      <c r="S488" s="250"/>
      <c r="T488" s="25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2" t="s">
        <v>201</v>
      </c>
      <c r="AU488" s="252" t="s">
        <v>94</v>
      </c>
      <c r="AV488" s="13" t="s">
        <v>92</v>
      </c>
      <c r="AW488" s="13" t="s">
        <v>40</v>
      </c>
      <c r="AX488" s="13" t="s">
        <v>85</v>
      </c>
      <c r="AY488" s="252" t="s">
        <v>193</v>
      </c>
    </row>
    <row r="489" s="14" customFormat="1">
      <c r="A489" s="14"/>
      <c r="B489" s="253"/>
      <c r="C489" s="254"/>
      <c r="D489" s="244" t="s">
        <v>201</v>
      </c>
      <c r="E489" s="255" t="s">
        <v>1</v>
      </c>
      <c r="F489" s="256" t="s">
        <v>1409</v>
      </c>
      <c r="G489" s="254"/>
      <c r="H489" s="257">
        <v>6</v>
      </c>
      <c r="I489" s="258"/>
      <c r="J489" s="254"/>
      <c r="K489" s="254"/>
      <c r="L489" s="259"/>
      <c r="M489" s="260"/>
      <c r="N489" s="261"/>
      <c r="O489" s="261"/>
      <c r="P489" s="261"/>
      <c r="Q489" s="261"/>
      <c r="R489" s="261"/>
      <c r="S489" s="261"/>
      <c r="T489" s="262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3" t="s">
        <v>201</v>
      </c>
      <c r="AU489" s="263" t="s">
        <v>94</v>
      </c>
      <c r="AV489" s="14" t="s">
        <v>94</v>
      </c>
      <c r="AW489" s="14" t="s">
        <v>40</v>
      </c>
      <c r="AX489" s="14" t="s">
        <v>85</v>
      </c>
      <c r="AY489" s="263" t="s">
        <v>193</v>
      </c>
    </row>
    <row r="490" s="13" customFormat="1">
      <c r="A490" s="13"/>
      <c r="B490" s="242"/>
      <c r="C490" s="243"/>
      <c r="D490" s="244" t="s">
        <v>201</v>
      </c>
      <c r="E490" s="245" t="s">
        <v>1</v>
      </c>
      <c r="F490" s="246" t="s">
        <v>1407</v>
      </c>
      <c r="G490" s="243"/>
      <c r="H490" s="245" t="s">
        <v>1</v>
      </c>
      <c r="I490" s="247"/>
      <c r="J490" s="243"/>
      <c r="K490" s="243"/>
      <c r="L490" s="248"/>
      <c r="M490" s="249"/>
      <c r="N490" s="250"/>
      <c r="O490" s="250"/>
      <c r="P490" s="250"/>
      <c r="Q490" s="250"/>
      <c r="R490" s="250"/>
      <c r="S490" s="250"/>
      <c r="T490" s="25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2" t="s">
        <v>201</v>
      </c>
      <c r="AU490" s="252" t="s">
        <v>94</v>
      </c>
      <c r="AV490" s="13" t="s">
        <v>92</v>
      </c>
      <c r="AW490" s="13" t="s">
        <v>40</v>
      </c>
      <c r="AX490" s="13" t="s">
        <v>85</v>
      </c>
      <c r="AY490" s="252" t="s">
        <v>193</v>
      </c>
    </row>
    <row r="491" s="13" customFormat="1">
      <c r="A491" s="13"/>
      <c r="B491" s="242"/>
      <c r="C491" s="243"/>
      <c r="D491" s="244" t="s">
        <v>201</v>
      </c>
      <c r="E491" s="245" t="s">
        <v>1</v>
      </c>
      <c r="F491" s="246" t="s">
        <v>1485</v>
      </c>
      <c r="G491" s="243"/>
      <c r="H491" s="245" t="s">
        <v>1</v>
      </c>
      <c r="I491" s="247"/>
      <c r="J491" s="243"/>
      <c r="K491" s="243"/>
      <c r="L491" s="248"/>
      <c r="M491" s="249"/>
      <c r="N491" s="250"/>
      <c r="O491" s="250"/>
      <c r="P491" s="250"/>
      <c r="Q491" s="250"/>
      <c r="R491" s="250"/>
      <c r="S491" s="250"/>
      <c r="T491" s="25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2" t="s">
        <v>201</v>
      </c>
      <c r="AU491" s="252" t="s">
        <v>94</v>
      </c>
      <c r="AV491" s="13" t="s">
        <v>92</v>
      </c>
      <c r="AW491" s="13" t="s">
        <v>40</v>
      </c>
      <c r="AX491" s="13" t="s">
        <v>85</v>
      </c>
      <c r="AY491" s="252" t="s">
        <v>193</v>
      </c>
    </row>
    <row r="492" s="14" customFormat="1">
      <c r="A492" s="14"/>
      <c r="B492" s="253"/>
      <c r="C492" s="254"/>
      <c r="D492" s="244" t="s">
        <v>201</v>
      </c>
      <c r="E492" s="255" t="s">
        <v>1</v>
      </c>
      <c r="F492" s="256" t="s">
        <v>1409</v>
      </c>
      <c r="G492" s="254"/>
      <c r="H492" s="257">
        <v>6</v>
      </c>
      <c r="I492" s="258"/>
      <c r="J492" s="254"/>
      <c r="K492" s="254"/>
      <c r="L492" s="259"/>
      <c r="M492" s="260"/>
      <c r="N492" s="261"/>
      <c r="O492" s="261"/>
      <c r="P492" s="261"/>
      <c r="Q492" s="261"/>
      <c r="R492" s="261"/>
      <c r="S492" s="261"/>
      <c r="T492" s="26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3" t="s">
        <v>201</v>
      </c>
      <c r="AU492" s="263" t="s">
        <v>94</v>
      </c>
      <c r="AV492" s="14" t="s">
        <v>94</v>
      </c>
      <c r="AW492" s="14" t="s">
        <v>40</v>
      </c>
      <c r="AX492" s="14" t="s">
        <v>85</v>
      </c>
      <c r="AY492" s="263" t="s">
        <v>193</v>
      </c>
    </row>
    <row r="493" s="13" customFormat="1">
      <c r="A493" s="13"/>
      <c r="B493" s="242"/>
      <c r="C493" s="243"/>
      <c r="D493" s="244" t="s">
        <v>201</v>
      </c>
      <c r="E493" s="245" t="s">
        <v>1</v>
      </c>
      <c r="F493" s="246" t="s">
        <v>1462</v>
      </c>
      <c r="G493" s="243"/>
      <c r="H493" s="245" t="s">
        <v>1</v>
      </c>
      <c r="I493" s="247"/>
      <c r="J493" s="243"/>
      <c r="K493" s="243"/>
      <c r="L493" s="248"/>
      <c r="M493" s="249"/>
      <c r="N493" s="250"/>
      <c r="O493" s="250"/>
      <c r="P493" s="250"/>
      <c r="Q493" s="250"/>
      <c r="R493" s="250"/>
      <c r="S493" s="250"/>
      <c r="T493" s="25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2" t="s">
        <v>201</v>
      </c>
      <c r="AU493" s="252" t="s">
        <v>94</v>
      </c>
      <c r="AV493" s="13" t="s">
        <v>92</v>
      </c>
      <c r="AW493" s="13" t="s">
        <v>40</v>
      </c>
      <c r="AX493" s="13" t="s">
        <v>85</v>
      </c>
      <c r="AY493" s="252" t="s">
        <v>193</v>
      </c>
    </row>
    <row r="494" s="14" customFormat="1">
      <c r="A494" s="14"/>
      <c r="B494" s="253"/>
      <c r="C494" s="254"/>
      <c r="D494" s="244" t="s">
        <v>201</v>
      </c>
      <c r="E494" s="255" t="s">
        <v>1</v>
      </c>
      <c r="F494" s="256" t="s">
        <v>1412</v>
      </c>
      <c r="G494" s="254"/>
      <c r="H494" s="257">
        <v>4</v>
      </c>
      <c r="I494" s="258"/>
      <c r="J494" s="254"/>
      <c r="K494" s="254"/>
      <c r="L494" s="259"/>
      <c r="M494" s="260"/>
      <c r="N494" s="261"/>
      <c r="O494" s="261"/>
      <c r="P494" s="261"/>
      <c r="Q494" s="261"/>
      <c r="R494" s="261"/>
      <c r="S494" s="261"/>
      <c r="T494" s="26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3" t="s">
        <v>201</v>
      </c>
      <c r="AU494" s="263" t="s">
        <v>94</v>
      </c>
      <c r="AV494" s="14" t="s">
        <v>94</v>
      </c>
      <c r="AW494" s="14" t="s">
        <v>40</v>
      </c>
      <c r="AX494" s="14" t="s">
        <v>85</v>
      </c>
      <c r="AY494" s="263" t="s">
        <v>193</v>
      </c>
    </row>
    <row r="495" s="13" customFormat="1">
      <c r="A495" s="13"/>
      <c r="B495" s="242"/>
      <c r="C495" s="243"/>
      <c r="D495" s="244" t="s">
        <v>201</v>
      </c>
      <c r="E495" s="245" t="s">
        <v>1</v>
      </c>
      <c r="F495" s="246" t="s">
        <v>1473</v>
      </c>
      <c r="G495" s="243"/>
      <c r="H495" s="245" t="s">
        <v>1</v>
      </c>
      <c r="I495" s="247"/>
      <c r="J495" s="243"/>
      <c r="K495" s="243"/>
      <c r="L495" s="248"/>
      <c r="M495" s="249"/>
      <c r="N495" s="250"/>
      <c r="O495" s="250"/>
      <c r="P495" s="250"/>
      <c r="Q495" s="250"/>
      <c r="R495" s="250"/>
      <c r="S495" s="250"/>
      <c r="T495" s="25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2" t="s">
        <v>201</v>
      </c>
      <c r="AU495" s="252" t="s">
        <v>94</v>
      </c>
      <c r="AV495" s="13" t="s">
        <v>92</v>
      </c>
      <c r="AW495" s="13" t="s">
        <v>40</v>
      </c>
      <c r="AX495" s="13" t="s">
        <v>85</v>
      </c>
      <c r="AY495" s="252" t="s">
        <v>193</v>
      </c>
    </row>
    <row r="496" s="13" customFormat="1">
      <c r="A496" s="13"/>
      <c r="B496" s="242"/>
      <c r="C496" s="243"/>
      <c r="D496" s="244" t="s">
        <v>201</v>
      </c>
      <c r="E496" s="245" t="s">
        <v>1</v>
      </c>
      <c r="F496" s="246" t="s">
        <v>1485</v>
      </c>
      <c r="G496" s="243"/>
      <c r="H496" s="245" t="s">
        <v>1</v>
      </c>
      <c r="I496" s="247"/>
      <c r="J496" s="243"/>
      <c r="K496" s="243"/>
      <c r="L496" s="248"/>
      <c r="M496" s="249"/>
      <c r="N496" s="250"/>
      <c r="O496" s="250"/>
      <c r="P496" s="250"/>
      <c r="Q496" s="250"/>
      <c r="R496" s="250"/>
      <c r="S496" s="250"/>
      <c r="T496" s="25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52" t="s">
        <v>201</v>
      </c>
      <c r="AU496" s="252" t="s">
        <v>94</v>
      </c>
      <c r="AV496" s="13" t="s">
        <v>92</v>
      </c>
      <c r="AW496" s="13" t="s">
        <v>40</v>
      </c>
      <c r="AX496" s="13" t="s">
        <v>85</v>
      </c>
      <c r="AY496" s="252" t="s">
        <v>193</v>
      </c>
    </row>
    <row r="497" s="14" customFormat="1">
      <c r="A497" s="14"/>
      <c r="B497" s="253"/>
      <c r="C497" s="254"/>
      <c r="D497" s="244" t="s">
        <v>201</v>
      </c>
      <c r="E497" s="255" t="s">
        <v>1</v>
      </c>
      <c r="F497" s="256" t="s">
        <v>1409</v>
      </c>
      <c r="G497" s="254"/>
      <c r="H497" s="257">
        <v>6</v>
      </c>
      <c r="I497" s="258"/>
      <c r="J497" s="254"/>
      <c r="K497" s="254"/>
      <c r="L497" s="259"/>
      <c r="M497" s="260"/>
      <c r="N497" s="261"/>
      <c r="O497" s="261"/>
      <c r="P497" s="261"/>
      <c r="Q497" s="261"/>
      <c r="R497" s="261"/>
      <c r="S497" s="261"/>
      <c r="T497" s="26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63" t="s">
        <v>201</v>
      </c>
      <c r="AU497" s="263" t="s">
        <v>94</v>
      </c>
      <c r="AV497" s="14" t="s">
        <v>94</v>
      </c>
      <c r="AW497" s="14" t="s">
        <v>40</v>
      </c>
      <c r="AX497" s="14" t="s">
        <v>85</v>
      </c>
      <c r="AY497" s="263" t="s">
        <v>193</v>
      </c>
    </row>
    <row r="498" s="13" customFormat="1">
      <c r="A498" s="13"/>
      <c r="B498" s="242"/>
      <c r="C498" s="243"/>
      <c r="D498" s="244" t="s">
        <v>201</v>
      </c>
      <c r="E498" s="245" t="s">
        <v>1</v>
      </c>
      <c r="F498" s="246" t="s">
        <v>1486</v>
      </c>
      <c r="G498" s="243"/>
      <c r="H498" s="245" t="s">
        <v>1</v>
      </c>
      <c r="I498" s="247"/>
      <c r="J498" s="243"/>
      <c r="K498" s="243"/>
      <c r="L498" s="248"/>
      <c r="M498" s="249"/>
      <c r="N498" s="250"/>
      <c r="O498" s="250"/>
      <c r="P498" s="250"/>
      <c r="Q498" s="250"/>
      <c r="R498" s="250"/>
      <c r="S498" s="250"/>
      <c r="T498" s="25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2" t="s">
        <v>201</v>
      </c>
      <c r="AU498" s="252" t="s">
        <v>94</v>
      </c>
      <c r="AV498" s="13" t="s">
        <v>92</v>
      </c>
      <c r="AW498" s="13" t="s">
        <v>40</v>
      </c>
      <c r="AX498" s="13" t="s">
        <v>85</v>
      </c>
      <c r="AY498" s="252" t="s">
        <v>193</v>
      </c>
    </row>
    <row r="499" s="14" customFormat="1">
      <c r="A499" s="14"/>
      <c r="B499" s="253"/>
      <c r="C499" s="254"/>
      <c r="D499" s="244" t="s">
        <v>201</v>
      </c>
      <c r="E499" s="255" t="s">
        <v>1</v>
      </c>
      <c r="F499" s="256" t="s">
        <v>1434</v>
      </c>
      <c r="G499" s="254"/>
      <c r="H499" s="257">
        <v>2</v>
      </c>
      <c r="I499" s="258"/>
      <c r="J499" s="254"/>
      <c r="K499" s="254"/>
      <c r="L499" s="259"/>
      <c r="M499" s="260"/>
      <c r="N499" s="261"/>
      <c r="O499" s="261"/>
      <c r="P499" s="261"/>
      <c r="Q499" s="261"/>
      <c r="R499" s="261"/>
      <c r="S499" s="261"/>
      <c r="T499" s="262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3" t="s">
        <v>201</v>
      </c>
      <c r="AU499" s="263" t="s">
        <v>94</v>
      </c>
      <c r="AV499" s="14" t="s">
        <v>94</v>
      </c>
      <c r="AW499" s="14" t="s">
        <v>40</v>
      </c>
      <c r="AX499" s="14" t="s">
        <v>85</v>
      </c>
      <c r="AY499" s="263" t="s">
        <v>193</v>
      </c>
    </row>
    <row r="500" s="13" customFormat="1">
      <c r="A500" s="13"/>
      <c r="B500" s="242"/>
      <c r="C500" s="243"/>
      <c r="D500" s="244" t="s">
        <v>201</v>
      </c>
      <c r="E500" s="245" t="s">
        <v>1</v>
      </c>
      <c r="F500" s="246" t="s">
        <v>1462</v>
      </c>
      <c r="G500" s="243"/>
      <c r="H500" s="245" t="s">
        <v>1</v>
      </c>
      <c r="I500" s="247"/>
      <c r="J500" s="243"/>
      <c r="K500" s="243"/>
      <c r="L500" s="248"/>
      <c r="M500" s="249"/>
      <c r="N500" s="250"/>
      <c r="O500" s="250"/>
      <c r="P500" s="250"/>
      <c r="Q500" s="250"/>
      <c r="R500" s="250"/>
      <c r="S500" s="250"/>
      <c r="T500" s="25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2" t="s">
        <v>201</v>
      </c>
      <c r="AU500" s="252" t="s">
        <v>94</v>
      </c>
      <c r="AV500" s="13" t="s">
        <v>92</v>
      </c>
      <c r="AW500" s="13" t="s">
        <v>40</v>
      </c>
      <c r="AX500" s="13" t="s">
        <v>85</v>
      </c>
      <c r="AY500" s="252" t="s">
        <v>193</v>
      </c>
    </row>
    <row r="501" s="14" customFormat="1">
      <c r="A501" s="14"/>
      <c r="B501" s="253"/>
      <c r="C501" s="254"/>
      <c r="D501" s="244" t="s">
        <v>201</v>
      </c>
      <c r="E501" s="255" t="s">
        <v>1</v>
      </c>
      <c r="F501" s="256" t="s">
        <v>94</v>
      </c>
      <c r="G501" s="254"/>
      <c r="H501" s="257">
        <v>2</v>
      </c>
      <c r="I501" s="258"/>
      <c r="J501" s="254"/>
      <c r="K501" s="254"/>
      <c r="L501" s="259"/>
      <c r="M501" s="260"/>
      <c r="N501" s="261"/>
      <c r="O501" s="261"/>
      <c r="P501" s="261"/>
      <c r="Q501" s="261"/>
      <c r="R501" s="261"/>
      <c r="S501" s="261"/>
      <c r="T501" s="26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3" t="s">
        <v>201</v>
      </c>
      <c r="AU501" s="263" t="s">
        <v>94</v>
      </c>
      <c r="AV501" s="14" t="s">
        <v>94</v>
      </c>
      <c r="AW501" s="14" t="s">
        <v>40</v>
      </c>
      <c r="AX501" s="14" t="s">
        <v>85</v>
      </c>
      <c r="AY501" s="263" t="s">
        <v>193</v>
      </c>
    </row>
    <row r="502" s="13" customFormat="1">
      <c r="A502" s="13"/>
      <c r="B502" s="242"/>
      <c r="C502" s="243"/>
      <c r="D502" s="244" t="s">
        <v>201</v>
      </c>
      <c r="E502" s="245" t="s">
        <v>1</v>
      </c>
      <c r="F502" s="246" t="s">
        <v>1407</v>
      </c>
      <c r="G502" s="243"/>
      <c r="H502" s="245" t="s">
        <v>1</v>
      </c>
      <c r="I502" s="247"/>
      <c r="J502" s="243"/>
      <c r="K502" s="243"/>
      <c r="L502" s="248"/>
      <c r="M502" s="249"/>
      <c r="N502" s="250"/>
      <c r="O502" s="250"/>
      <c r="P502" s="250"/>
      <c r="Q502" s="250"/>
      <c r="R502" s="250"/>
      <c r="S502" s="250"/>
      <c r="T502" s="25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2" t="s">
        <v>201</v>
      </c>
      <c r="AU502" s="252" t="s">
        <v>94</v>
      </c>
      <c r="AV502" s="13" t="s">
        <v>92</v>
      </c>
      <c r="AW502" s="13" t="s">
        <v>40</v>
      </c>
      <c r="AX502" s="13" t="s">
        <v>85</v>
      </c>
      <c r="AY502" s="252" t="s">
        <v>193</v>
      </c>
    </row>
    <row r="503" s="13" customFormat="1">
      <c r="A503" s="13"/>
      <c r="B503" s="242"/>
      <c r="C503" s="243"/>
      <c r="D503" s="244" t="s">
        <v>201</v>
      </c>
      <c r="E503" s="245" t="s">
        <v>1</v>
      </c>
      <c r="F503" s="246" t="s">
        <v>1485</v>
      </c>
      <c r="G503" s="243"/>
      <c r="H503" s="245" t="s">
        <v>1</v>
      </c>
      <c r="I503" s="247"/>
      <c r="J503" s="243"/>
      <c r="K503" s="243"/>
      <c r="L503" s="248"/>
      <c r="M503" s="249"/>
      <c r="N503" s="250"/>
      <c r="O503" s="250"/>
      <c r="P503" s="250"/>
      <c r="Q503" s="250"/>
      <c r="R503" s="250"/>
      <c r="S503" s="250"/>
      <c r="T503" s="25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2" t="s">
        <v>201</v>
      </c>
      <c r="AU503" s="252" t="s">
        <v>94</v>
      </c>
      <c r="AV503" s="13" t="s">
        <v>92</v>
      </c>
      <c r="AW503" s="13" t="s">
        <v>40</v>
      </c>
      <c r="AX503" s="13" t="s">
        <v>85</v>
      </c>
      <c r="AY503" s="252" t="s">
        <v>193</v>
      </c>
    </row>
    <row r="504" s="14" customFormat="1">
      <c r="A504" s="14"/>
      <c r="B504" s="253"/>
      <c r="C504" s="254"/>
      <c r="D504" s="244" t="s">
        <v>201</v>
      </c>
      <c r="E504" s="255" t="s">
        <v>1</v>
      </c>
      <c r="F504" s="256" t="s">
        <v>1409</v>
      </c>
      <c r="G504" s="254"/>
      <c r="H504" s="257">
        <v>6</v>
      </c>
      <c r="I504" s="258"/>
      <c r="J504" s="254"/>
      <c r="K504" s="254"/>
      <c r="L504" s="259"/>
      <c r="M504" s="260"/>
      <c r="N504" s="261"/>
      <c r="O504" s="261"/>
      <c r="P504" s="261"/>
      <c r="Q504" s="261"/>
      <c r="R504" s="261"/>
      <c r="S504" s="261"/>
      <c r="T504" s="26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3" t="s">
        <v>201</v>
      </c>
      <c r="AU504" s="263" t="s">
        <v>94</v>
      </c>
      <c r="AV504" s="14" t="s">
        <v>94</v>
      </c>
      <c r="AW504" s="14" t="s">
        <v>40</v>
      </c>
      <c r="AX504" s="14" t="s">
        <v>85</v>
      </c>
      <c r="AY504" s="263" t="s">
        <v>193</v>
      </c>
    </row>
    <row r="505" s="13" customFormat="1">
      <c r="A505" s="13"/>
      <c r="B505" s="242"/>
      <c r="C505" s="243"/>
      <c r="D505" s="244" t="s">
        <v>201</v>
      </c>
      <c r="E505" s="245" t="s">
        <v>1</v>
      </c>
      <c r="F505" s="246" t="s">
        <v>1462</v>
      </c>
      <c r="G505" s="243"/>
      <c r="H505" s="245" t="s">
        <v>1</v>
      </c>
      <c r="I505" s="247"/>
      <c r="J505" s="243"/>
      <c r="K505" s="243"/>
      <c r="L505" s="248"/>
      <c r="M505" s="249"/>
      <c r="N505" s="250"/>
      <c r="O505" s="250"/>
      <c r="P505" s="250"/>
      <c r="Q505" s="250"/>
      <c r="R505" s="250"/>
      <c r="S505" s="250"/>
      <c r="T505" s="25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52" t="s">
        <v>201</v>
      </c>
      <c r="AU505" s="252" t="s">
        <v>94</v>
      </c>
      <c r="AV505" s="13" t="s">
        <v>92</v>
      </c>
      <c r="AW505" s="13" t="s">
        <v>40</v>
      </c>
      <c r="AX505" s="13" t="s">
        <v>85</v>
      </c>
      <c r="AY505" s="252" t="s">
        <v>193</v>
      </c>
    </row>
    <row r="506" s="14" customFormat="1">
      <c r="A506" s="14"/>
      <c r="B506" s="253"/>
      <c r="C506" s="254"/>
      <c r="D506" s="244" t="s">
        <v>201</v>
      </c>
      <c r="E506" s="255" t="s">
        <v>1</v>
      </c>
      <c r="F506" s="256" t="s">
        <v>92</v>
      </c>
      <c r="G506" s="254"/>
      <c r="H506" s="257">
        <v>1</v>
      </c>
      <c r="I506" s="258"/>
      <c r="J506" s="254"/>
      <c r="K506" s="254"/>
      <c r="L506" s="259"/>
      <c r="M506" s="260"/>
      <c r="N506" s="261"/>
      <c r="O506" s="261"/>
      <c r="P506" s="261"/>
      <c r="Q506" s="261"/>
      <c r="R506" s="261"/>
      <c r="S506" s="261"/>
      <c r="T506" s="26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63" t="s">
        <v>201</v>
      </c>
      <c r="AU506" s="263" t="s">
        <v>94</v>
      </c>
      <c r="AV506" s="14" t="s">
        <v>94</v>
      </c>
      <c r="AW506" s="14" t="s">
        <v>40</v>
      </c>
      <c r="AX506" s="14" t="s">
        <v>85</v>
      </c>
      <c r="AY506" s="263" t="s">
        <v>193</v>
      </c>
    </row>
    <row r="507" s="13" customFormat="1">
      <c r="A507" s="13"/>
      <c r="B507" s="242"/>
      <c r="C507" s="243"/>
      <c r="D507" s="244" t="s">
        <v>201</v>
      </c>
      <c r="E507" s="245" t="s">
        <v>1</v>
      </c>
      <c r="F507" s="246" t="s">
        <v>1474</v>
      </c>
      <c r="G507" s="243"/>
      <c r="H507" s="245" t="s">
        <v>1</v>
      </c>
      <c r="I507" s="247"/>
      <c r="J507" s="243"/>
      <c r="K507" s="243"/>
      <c r="L507" s="248"/>
      <c r="M507" s="249"/>
      <c r="N507" s="250"/>
      <c r="O507" s="250"/>
      <c r="P507" s="250"/>
      <c r="Q507" s="250"/>
      <c r="R507" s="250"/>
      <c r="S507" s="250"/>
      <c r="T507" s="25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2" t="s">
        <v>201</v>
      </c>
      <c r="AU507" s="252" t="s">
        <v>94</v>
      </c>
      <c r="AV507" s="13" t="s">
        <v>92</v>
      </c>
      <c r="AW507" s="13" t="s">
        <v>40</v>
      </c>
      <c r="AX507" s="13" t="s">
        <v>85</v>
      </c>
      <c r="AY507" s="252" t="s">
        <v>193</v>
      </c>
    </row>
    <row r="508" s="13" customFormat="1">
      <c r="A508" s="13"/>
      <c r="B508" s="242"/>
      <c r="C508" s="243"/>
      <c r="D508" s="244" t="s">
        <v>201</v>
      </c>
      <c r="E508" s="245" t="s">
        <v>1</v>
      </c>
      <c r="F508" s="246" t="s">
        <v>1485</v>
      </c>
      <c r="G508" s="243"/>
      <c r="H508" s="245" t="s">
        <v>1</v>
      </c>
      <c r="I508" s="247"/>
      <c r="J508" s="243"/>
      <c r="K508" s="243"/>
      <c r="L508" s="248"/>
      <c r="M508" s="249"/>
      <c r="N508" s="250"/>
      <c r="O508" s="250"/>
      <c r="P508" s="250"/>
      <c r="Q508" s="250"/>
      <c r="R508" s="250"/>
      <c r="S508" s="250"/>
      <c r="T508" s="25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2" t="s">
        <v>201</v>
      </c>
      <c r="AU508" s="252" t="s">
        <v>94</v>
      </c>
      <c r="AV508" s="13" t="s">
        <v>92</v>
      </c>
      <c r="AW508" s="13" t="s">
        <v>40</v>
      </c>
      <c r="AX508" s="13" t="s">
        <v>85</v>
      </c>
      <c r="AY508" s="252" t="s">
        <v>193</v>
      </c>
    </row>
    <row r="509" s="14" customFormat="1">
      <c r="A509" s="14"/>
      <c r="B509" s="253"/>
      <c r="C509" s="254"/>
      <c r="D509" s="244" t="s">
        <v>201</v>
      </c>
      <c r="E509" s="255" t="s">
        <v>1</v>
      </c>
      <c r="F509" s="256" t="s">
        <v>1409</v>
      </c>
      <c r="G509" s="254"/>
      <c r="H509" s="257">
        <v>6</v>
      </c>
      <c r="I509" s="258"/>
      <c r="J509" s="254"/>
      <c r="K509" s="254"/>
      <c r="L509" s="259"/>
      <c r="M509" s="260"/>
      <c r="N509" s="261"/>
      <c r="O509" s="261"/>
      <c r="P509" s="261"/>
      <c r="Q509" s="261"/>
      <c r="R509" s="261"/>
      <c r="S509" s="261"/>
      <c r="T509" s="262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3" t="s">
        <v>201</v>
      </c>
      <c r="AU509" s="263" t="s">
        <v>94</v>
      </c>
      <c r="AV509" s="14" t="s">
        <v>94</v>
      </c>
      <c r="AW509" s="14" t="s">
        <v>40</v>
      </c>
      <c r="AX509" s="14" t="s">
        <v>85</v>
      </c>
      <c r="AY509" s="263" t="s">
        <v>193</v>
      </c>
    </row>
    <row r="510" s="13" customFormat="1">
      <c r="A510" s="13"/>
      <c r="B510" s="242"/>
      <c r="C510" s="243"/>
      <c r="D510" s="244" t="s">
        <v>201</v>
      </c>
      <c r="E510" s="245" t="s">
        <v>1</v>
      </c>
      <c r="F510" s="246" t="s">
        <v>1462</v>
      </c>
      <c r="G510" s="243"/>
      <c r="H510" s="245" t="s">
        <v>1</v>
      </c>
      <c r="I510" s="247"/>
      <c r="J510" s="243"/>
      <c r="K510" s="243"/>
      <c r="L510" s="248"/>
      <c r="M510" s="249"/>
      <c r="N510" s="250"/>
      <c r="O510" s="250"/>
      <c r="P510" s="250"/>
      <c r="Q510" s="250"/>
      <c r="R510" s="250"/>
      <c r="S510" s="250"/>
      <c r="T510" s="25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2" t="s">
        <v>201</v>
      </c>
      <c r="AU510" s="252" t="s">
        <v>94</v>
      </c>
      <c r="AV510" s="13" t="s">
        <v>92</v>
      </c>
      <c r="AW510" s="13" t="s">
        <v>40</v>
      </c>
      <c r="AX510" s="13" t="s">
        <v>85</v>
      </c>
      <c r="AY510" s="252" t="s">
        <v>193</v>
      </c>
    </row>
    <row r="511" s="14" customFormat="1">
      <c r="A511" s="14"/>
      <c r="B511" s="253"/>
      <c r="C511" s="254"/>
      <c r="D511" s="244" t="s">
        <v>201</v>
      </c>
      <c r="E511" s="255" t="s">
        <v>1</v>
      </c>
      <c r="F511" s="256" t="s">
        <v>94</v>
      </c>
      <c r="G511" s="254"/>
      <c r="H511" s="257">
        <v>2</v>
      </c>
      <c r="I511" s="258"/>
      <c r="J511" s="254"/>
      <c r="K511" s="254"/>
      <c r="L511" s="259"/>
      <c r="M511" s="260"/>
      <c r="N511" s="261"/>
      <c r="O511" s="261"/>
      <c r="P511" s="261"/>
      <c r="Q511" s="261"/>
      <c r="R511" s="261"/>
      <c r="S511" s="261"/>
      <c r="T511" s="262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3" t="s">
        <v>201</v>
      </c>
      <c r="AU511" s="263" t="s">
        <v>94</v>
      </c>
      <c r="AV511" s="14" t="s">
        <v>94</v>
      </c>
      <c r="AW511" s="14" t="s">
        <v>40</v>
      </c>
      <c r="AX511" s="14" t="s">
        <v>85</v>
      </c>
      <c r="AY511" s="263" t="s">
        <v>193</v>
      </c>
    </row>
    <row r="512" s="13" customFormat="1">
      <c r="A512" s="13"/>
      <c r="B512" s="242"/>
      <c r="C512" s="243"/>
      <c r="D512" s="244" t="s">
        <v>201</v>
      </c>
      <c r="E512" s="245" t="s">
        <v>1</v>
      </c>
      <c r="F512" s="246" t="s">
        <v>1486</v>
      </c>
      <c r="G512" s="243"/>
      <c r="H512" s="245" t="s">
        <v>1</v>
      </c>
      <c r="I512" s="247"/>
      <c r="J512" s="243"/>
      <c r="K512" s="243"/>
      <c r="L512" s="248"/>
      <c r="M512" s="249"/>
      <c r="N512" s="250"/>
      <c r="O512" s="250"/>
      <c r="P512" s="250"/>
      <c r="Q512" s="250"/>
      <c r="R512" s="250"/>
      <c r="S512" s="250"/>
      <c r="T512" s="25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2" t="s">
        <v>201</v>
      </c>
      <c r="AU512" s="252" t="s">
        <v>94</v>
      </c>
      <c r="AV512" s="13" t="s">
        <v>92</v>
      </c>
      <c r="AW512" s="13" t="s">
        <v>40</v>
      </c>
      <c r="AX512" s="13" t="s">
        <v>85</v>
      </c>
      <c r="AY512" s="252" t="s">
        <v>193</v>
      </c>
    </row>
    <row r="513" s="14" customFormat="1">
      <c r="A513" s="14"/>
      <c r="B513" s="253"/>
      <c r="C513" s="254"/>
      <c r="D513" s="244" t="s">
        <v>201</v>
      </c>
      <c r="E513" s="255" t="s">
        <v>1</v>
      </c>
      <c r="F513" s="256" t="s">
        <v>1434</v>
      </c>
      <c r="G513" s="254"/>
      <c r="H513" s="257">
        <v>2</v>
      </c>
      <c r="I513" s="258"/>
      <c r="J513" s="254"/>
      <c r="K513" s="254"/>
      <c r="L513" s="259"/>
      <c r="M513" s="260"/>
      <c r="N513" s="261"/>
      <c r="O513" s="261"/>
      <c r="P513" s="261"/>
      <c r="Q513" s="261"/>
      <c r="R513" s="261"/>
      <c r="S513" s="261"/>
      <c r="T513" s="26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3" t="s">
        <v>201</v>
      </c>
      <c r="AU513" s="263" t="s">
        <v>94</v>
      </c>
      <c r="AV513" s="14" t="s">
        <v>94</v>
      </c>
      <c r="AW513" s="14" t="s">
        <v>40</v>
      </c>
      <c r="AX513" s="14" t="s">
        <v>85</v>
      </c>
      <c r="AY513" s="263" t="s">
        <v>193</v>
      </c>
    </row>
    <row r="514" s="13" customFormat="1">
      <c r="A514" s="13"/>
      <c r="B514" s="242"/>
      <c r="C514" s="243"/>
      <c r="D514" s="244" t="s">
        <v>201</v>
      </c>
      <c r="E514" s="245" t="s">
        <v>1</v>
      </c>
      <c r="F514" s="246" t="s">
        <v>1487</v>
      </c>
      <c r="G514" s="243"/>
      <c r="H514" s="245" t="s">
        <v>1</v>
      </c>
      <c r="I514" s="247"/>
      <c r="J514" s="243"/>
      <c r="K514" s="243"/>
      <c r="L514" s="248"/>
      <c r="M514" s="249"/>
      <c r="N514" s="250"/>
      <c r="O514" s="250"/>
      <c r="P514" s="250"/>
      <c r="Q514" s="250"/>
      <c r="R514" s="250"/>
      <c r="S514" s="250"/>
      <c r="T514" s="25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2" t="s">
        <v>201</v>
      </c>
      <c r="AU514" s="252" t="s">
        <v>94</v>
      </c>
      <c r="AV514" s="13" t="s">
        <v>92</v>
      </c>
      <c r="AW514" s="13" t="s">
        <v>40</v>
      </c>
      <c r="AX514" s="13" t="s">
        <v>85</v>
      </c>
      <c r="AY514" s="252" t="s">
        <v>193</v>
      </c>
    </row>
    <row r="515" s="14" customFormat="1">
      <c r="A515" s="14"/>
      <c r="B515" s="253"/>
      <c r="C515" s="254"/>
      <c r="D515" s="244" t="s">
        <v>201</v>
      </c>
      <c r="E515" s="255" t="s">
        <v>1</v>
      </c>
      <c r="F515" s="256" t="s">
        <v>1412</v>
      </c>
      <c r="G515" s="254"/>
      <c r="H515" s="257">
        <v>4</v>
      </c>
      <c r="I515" s="258"/>
      <c r="J515" s="254"/>
      <c r="K515" s="254"/>
      <c r="L515" s="259"/>
      <c r="M515" s="260"/>
      <c r="N515" s="261"/>
      <c r="O515" s="261"/>
      <c r="P515" s="261"/>
      <c r="Q515" s="261"/>
      <c r="R515" s="261"/>
      <c r="S515" s="261"/>
      <c r="T515" s="26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3" t="s">
        <v>201</v>
      </c>
      <c r="AU515" s="263" t="s">
        <v>94</v>
      </c>
      <c r="AV515" s="14" t="s">
        <v>94</v>
      </c>
      <c r="AW515" s="14" t="s">
        <v>40</v>
      </c>
      <c r="AX515" s="14" t="s">
        <v>85</v>
      </c>
      <c r="AY515" s="263" t="s">
        <v>193</v>
      </c>
    </row>
    <row r="516" s="15" customFormat="1">
      <c r="A516" s="15"/>
      <c r="B516" s="264"/>
      <c r="C516" s="265"/>
      <c r="D516" s="244" t="s">
        <v>201</v>
      </c>
      <c r="E516" s="266" t="s">
        <v>1</v>
      </c>
      <c r="F516" s="267" t="s">
        <v>252</v>
      </c>
      <c r="G516" s="265"/>
      <c r="H516" s="268">
        <v>47</v>
      </c>
      <c r="I516" s="269"/>
      <c r="J516" s="265"/>
      <c r="K516" s="265"/>
      <c r="L516" s="270"/>
      <c r="M516" s="271"/>
      <c r="N516" s="272"/>
      <c r="O516" s="272"/>
      <c r="P516" s="272"/>
      <c r="Q516" s="272"/>
      <c r="R516" s="272"/>
      <c r="S516" s="272"/>
      <c r="T516" s="273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74" t="s">
        <v>201</v>
      </c>
      <c r="AU516" s="274" t="s">
        <v>94</v>
      </c>
      <c r="AV516" s="15" t="s">
        <v>199</v>
      </c>
      <c r="AW516" s="15" t="s">
        <v>40</v>
      </c>
      <c r="AX516" s="15" t="s">
        <v>92</v>
      </c>
      <c r="AY516" s="274" t="s">
        <v>193</v>
      </c>
    </row>
    <row r="517" s="2" customFormat="1" ht="24.15" customHeight="1">
      <c r="A517" s="40"/>
      <c r="B517" s="41"/>
      <c r="C517" s="229" t="s">
        <v>833</v>
      </c>
      <c r="D517" s="229" t="s">
        <v>196</v>
      </c>
      <c r="E517" s="230" t="s">
        <v>1488</v>
      </c>
      <c r="F517" s="231" t="s">
        <v>1489</v>
      </c>
      <c r="G517" s="232" t="s">
        <v>221</v>
      </c>
      <c r="H517" s="233">
        <v>58</v>
      </c>
      <c r="I517" s="234"/>
      <c r="J517" s="235">
        <f>ROUND(I517*H517,2)</f>
        <v>0</v>
      </c>
      <c r="K517" s="231" t="s">
        <v>222</v>
      </c>
      <c r="L517" s="46"/>
      <c r="M517" s="236" t="s">
        <v>1</v>
      </c>
      <c r="N517" s="237" t="s">
        <v>50</v>
      </c>
      <c r="O517" s="93"/>
      <c r="P517" s="238">
        <f>O517*H517</f>
        <v>0</v>
      </c>
      <c r="Q517" s="238">
        <v>1.0920000000000001E-05</v>
      </c>
      <c r="R517" s="238">
        <f>Q517*H517</f>
        <v>0.00063336000000000002</v>
      </c>
      <c r="S517" s="238">
        <v>0</v>
      </c>
      <c r="T517" s="239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40" t="s">
        <v>580</v>
      </c>
      <c r="AT517" s="240" t="s">
        <v>196</v>
      </c>
      <c r="AU517" s="240" t="s">
        <v>94</v>
      </c>
      <c r="AY517" s="18" t="s">
        <v>193</v>
      </c>
      <c r="BE517" s="241">
        <f>IF(N517="základní",J517,0)</f>
        <v>0</v>
      </c>
      <c r="BF517" s="241">
        <f>IF(N517="snížená",J517,0)</f>
        <v>0</v>
      </c>
      <c r="BG517" s="241">
        <f>IF(N517="zákl. přenesená",J517,0)</f>
        <v>0</v>
      </c>
      <c r="BH517" s="241">
        <f>IF(N517="sníž. přenesená",J517,0)</f>
        <v>0</v>
      </c>
      <c r="BI517" s="241">
        <f>IF(N517="nulová",J517,0)</f>
        <v>0</v>
      </c>
      <c r="BJ517" s="18" t="s">
        <v>92</v>
      </c>
      <c r="BK517" s="241">
        <f>ROUND(I517*H517,2)</f>
        <v>0</v>
      </c>
      <c r="BL517" s="18" t="s">
        <v>580</v>
      </c>
      <c r="BM517" s="240" t="s">
        <v>1490</v>
      </c>
    </row>
    <row r="518" s="12" customFormat="1" ht="22.8" customHeight="1">
      <c r="A518" s="12"/>
      <c r="B518" s="213"/>
      <c r="C518" s="214"/>
      <c r="D518" s="215" t="s">
        <v>84</v>
      </c>
      <c r="E518" s="227" t="s">
        <v>1491</v>
      </c>
      <c r="F518" s="227" t="s">
        <v>1492</v>
      </c>
      <c r="G518" s="214"/>
      <c r="H518" s="214"/>
      <c r="I518" s="217"/>
      <c r="J518" s="228">
        <f>BK518</f>
        <v>0</v>
      </c>
      <c r="K518" s="214"/>
      <c r="L518" s="219"/>
      <c r="M518" s="220"/>
      <c r="N518" s="221"/>
      <c r="O518" s="221"/>
      <c r="P518" s="222">
        <f>SUM(P519:P586)</f>
        <v>0</v>
      </c>
      <c r="Q518" s="221"/>
      <c r="R518" s="222">
        <f>SUM(R519:R586)</f>
        <v>0.51190060000000015</v>
      </c>
      <c r="S518" s="221"/>
      <c r="T518" s="223">
        <f>SUM(T519:T586)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24" t="s">
        <v>92</v>
      </c>
      <c r="AT518" s="225" t="s">
        <v>84</v>
      </c>
      <c r="AU518" s="225" t="s">
        <v>92</v>
      </c>
      <c r="AY518" s="224" t="s">
        <v>193</v>
      </c>
      <c r="BK518" s="226">
        <f>SUM(BK519:BK586)</f>
        <v>0</v>
      </c>
    </row>
    <row r="519" s="2" customFormat="1" ht="16.5" customHeight="1">
      <c r="A519" s="40"/>
      <c r="B519" s="41"/>
      <c r="C519" s="286" t="s">
        <v>837</v>
      </c>
      <c r="D519" s="286" t="s">
        <v>509</v>
      </c>
      <c r="E519" s="287" t="s">
        <v>1493</v>
      </c>
      <c r="F519" s="288" t="s">
        <v>1494</v>
      </c>
      <c r="G519" s="289" t="s">
        <v>256</v>
      </c>
      <c r="H519" s="290">
        <v>6</v>
      </c>
      <c r="I519" s="291"/>
      <c r="J519" s="292">
        <f>ROUND(I519*H519,2)</f>
        <v>0</v>
      </c>
      <c r="K519" s="288" t="s">
        <v>1</v>
      </c>
      <c r="L519" s="293"/>
      <c r="M519" s="294" t="s">
        <v>1</v>
      </c>
      <c r="N519" s="295" t="s">
        <v>50</v>
      </c>
      <c r="O519" s="93"/>
      <c r="P519" s="238">
        <f>O519*H519</f>
        <v>0</v>
      </c>
      <c r="Q519" s="238">
        <v>0.02</v>
      </c>
      <c r="R519" s="238">
        <f>Q519*H519</f>
        <v>0.12</v>
      </c>
      <c r="S519" s="238">
        <v>0</v>
      </c>
      <c r="T519" s="239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40" t="s">
        <v>266</v>
      </c>
      <c r="AT519" s="240" t="s">
        <v>509</v>
      </c>
      <c r="AU519" s="240" t="s">
        <v>94</v>
      </c>
      <c r="AY519" s="18" t="s">
        <v>193</v>
      </c>
      <c r="BE519" s="241">
        <f>IF(N519="základní",J519,0)</f>
        <v>0</v>
      </c>
      <c r="BF519" s="241">
        <f>IF(N519="snížená",J519,0)</f>
        <v>0</v>
      </c>
      <c r="BG519" s="241">
        <f>IF(N519="zákl. přenesená",J519,0)</f>
        <v>0</v>
      </c>
      <c r="BH519" s="241">
        <f>IF(N519="sníž. přenesená",J519,0)</f>
        <v>0</v>
      </c>
      <c r="BI519" s="241">
        <f>IF(N519="nulová",J519,0)</f>
        <v>0</v>
      </c>
      <c r="BJ519" s="18" t="s">
        <v>92</v>
      </c>
      <c r="BK519" s="241">
        <f>ROUND(I519*H519,2)</f>
        <v>0</v>
      </c>
      <c r="BL519" s="18" t="s">
        <v>199</v>
      </c>
      <c r="BM519" s="240" t="s">
        <v>1495</v>
      </c>
    </row>
    <row r="520" s="2" customFormat="1" ht="16.5" customHeight="1">
      <c r="A520" s="40"/>
      <c r="B520" s="41"/>
      <c r="C520" s="286" t="s">
        <v>841</v>
      </c>
      <c r="D520" s="286" t="s">
        <v>509</v>
      </c>
      <c r="E520" s="287" t="s">
        <v>1496</v>
      </c>
      <c r="F520" s="288" t="s">
        <v>1497</v>
      </c>
      <c r="G520" s="289" t="s">
        <v>256</v>
      </c>
      <c r="H520" s="290">
        <v>2</v>
      </c>
      <c r="I520" s="291"/>
      <c r="J520" s="292">
        <f>ROUND(I520*H520,2)</f>
        <v>0</v>
      </c>
      <c r="K520" s="288" t="s">
        <v>1</v>
      </c>
      <c r="L520" s="293"/>
      <c r="M520" s="294" t="s">
        <v>1</v>
      </c>
      <c r="N520" s="295" t="s">
        <v>50</v>
      </c>
      <c r="O520" s="93"/>
      <c r="P520" s="238">
        <f>O520*H520</f>
        <v>0</v>
      </c>
      <c r="Q520" s="238">
        <v>0.02</v>
      </c>
      <c r="R520" s="238">
        <f>Q520*H520</f>
        <v>0.040000000000000001</v>
      </c>
      <c r="S520" s="238">
        <v>0</v>
      </c>
      <c r="T520" s="239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40" t="s">
        <v>266</v>
      </c>
      <c r="AT520" s="240" t="s">
        <v>509</v>
      </c>
      <c r="AU520" s="240" t="s">
        <v>94</v>
      </c>
      <c r="AY520" s="18" t="s">
        <v>193</v>
      </c>
      <c r="BE520" s="241">
        <f>IF(N520="základní",J520,0)</f>
        <v>0</v>
      </c>
      <c r="BF520" s="241">
        <f>IF(N520="snížená",J520,0)</f>
        <v>0</v>
      </c>
      <c r="BG520" s="241">
        <f>IF(N520="zákl. přenesená",J520,0)</f>
        <v>0</v>
      </c>
      <c r="BH520" s="241">
        <f>IF(N520="sníž. přenesená",J520,0)</f>
        <v>0</v>
      </c>
      <c r="BI520" s="241">
        <f>IF(N520="nulová",J520,0)</f>
        <v>0</v>
      </c>
      <c r="BJ520" s="18" t="s">
        <v>92</v>
      </c>
      <c r="BK520" s="241">
        <f>ROUND(I520*H520,2)</f>
        <v>0</v>
      </c>
      <c r="BL520" s="18" t="s">
        <v>199</v>
      </c>
      <c r="BM520" s="240" t="s">
        <v>1498</v>
      </c>
    </row>
    <row r="521" s="2" customFormat="1" ht="16.5" customHeight="1">
      <c r="A521" s="40"/>
      <c r="B521" s="41"/>
      <c r="C521" s="286" t="s">
        <v>845</v>
      </c>
      <c r="D521" s="286" t="s">
        <v>509</v>
      </c>
      <c r="E521" s="287" t="s">
        <v>1499</v>
      </c>
      <c r="F521" s="288" t="s">
        <v>1500</v>
      </c>
      <c r="G521" s="289" t="s">
        <v>256</v>
      </c>
      <c r="H521" s="290">
        <v>2</v>
      </c>
      <c r="I521" s="291"/>
      <c r="J521" s="292">
        <f>ROUND(I521*H521,2)</f>
        <v>0</v>
      </c>
      <c r="K521" s="288" t="s">
        <v>1</v>
      </c>
      <c r="L521" s="293"/>
      <c r="M521" s="294" t="s">
        <v>1</v>
      </c>
      <c r="N521" s="295" t="s">
        <v>50</v>
      </c>
      <c r="O521" s="93"/>
      <c r="P521" s="238">
        <f>O521*H521</f>
        <v>0</v>
      </c>
      <c r="Q521" s="238">
        <v>0.0050000000000000001</v>
      </c>
      <c r="R521" s="238">
        <f>Q521*H521</f>
        <v>0.01</v>
      </c>
      <c r="S521" s="238">
        <v>0</v>
      </c>
      <c r="T521" s="239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40" t="s">
        <v>266</v>
      </c>
      <c r="AT521" s="240" t="s">
        <v>509</v>
      </c>
      <c r="AU521" s="240" t="s">
        <v>94</v>
      </c>
      <c r="AY521" s="18" t="s">
        <v>193</v>
      </c>
      <c r="BE521" s="241">
        <f>IF(N521="základní",J521,0)</f>
        <v>0</v>
      </c>
      <c r="BF521" s="241">
        <f>IF(N521="snížená",J521,0)</f>
        <v>0</v>
      </c>
      <c r="BG521" s="241">
        <f>IF(N521="zákl. přenesená",J521,0)</f>
        <v>0</v>
      </c>
      <c r="BH521" s="241">
        <f>IF(N521="sníž. přenesená",J521,0)</f>
        <v>0</v>
      </c>
      <c r="BI521" s="241">
        <f>IF(N521="nulová",J521,0)</f>
        <v>0</v>
      </c>
      <c r="BJ521" s="18" t="s">
        <v>92</v>
      </c>
      <c r="BK521" s="241">
        <f>ROUND(I521*H521,2)</f>
        <v>0</v>
      </c>
      <c r="BL521" s="18" t="s">
        <v>199</v>
      </c>
      <c r="BM521" s="240" t="s">
        <v>1501</v>
      </c>
    </row>
    <row r="522" s="2" customFormat="1" ht="16.5" customHeight="1">
      <c r="A522" s="40"/>
      <c r="B522" s="41"/>
      <c r="C522" s="286" t="s">
        <v>849</v>
      </c>
      <c r="D522" s="286" t="s">
        <v>509</v>
      </c>
      <c r="E522" s="287" t="s">
        <v>1502</v>
      </c>
      <c r="F522" s="288" t="s">
        <v>1503</v>
      </c>
      <c r="G522" s="289" t="s">
        <v>160</v>
      </c>
      <c r="H522" s="290">
        <v>12</v>
      </c>
      <c r="I522" s="291"/>
      <c r="J522" s="292">
        <f>ROUND(I522*H522,2)</f>
        <v>0</v>
      </c>
      <c r="K522" s="288" t="s">
        <v>1</v>
      </c>
      <c r="L522" s="293"/>
      <c r="M522" s="294" t="s">
        <v>1</v>
      </c>
      <c r="N522" s="295" t="s">
        <v>50</v>
      </c>
      <c r="O522" s="93"/>
      <c r="P522" s="238">
        <f>O522*H522</f>
        <v>0</v>
      </c>
      <c r="Q522" s="238">
        <v>0.014999999999999999</v>
      </c>
      <c r="R522" s="238">
        <f>Q522*H522</f>
        <v>0.17999999999999999</v>
      </c>
      <c r="S522" s="238">
        <v>0</v>
      </c>
      <c r="T522" s="239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40" t="s">
        <v>266</v>
      </c>
      <c r="AT522" s="240" t="s">
        <v>509</v>
      </c>
      <c r="AU522" s="240" t="s">
        <v>94</v>
      </c>
      <c r="AY522" s="18" t="s">
        <v>193</v>
      </c>
      <c r="BE522" s="241">
        <f>IF(N522="základní",J522,0)</f>
        <v>0</v>
      </c>
      <c r="BF522" s="241">
        <f>IF(N522="snížená",J522,0)</f>
        <v>0</v>
      </c>
      <c r="BG522" s="241">
        <f>IF(N522="zákl. přenesená",J522,0)</f>
        <v>0</v>
      </c>
      <c r="BH522" s="241">
        <f>IF(N522="sníž. přenesená",J522,0)</f>
        <v>0</v>
      </c>
      <c r="BI522" s="241">
        <f>IF(N522="nulová",J522,0)</f>
        <v>0</v>
      </c>
      <c r="BJ522" s="18" t="s">
        <v>92</v>
      </c>
      <c r="BK522" s="241">
        <f>ROUND(I522*H522,2)</f>
        <v>0</v>
      </c>
      <c r="BL522" s="18" t="s">
        <v>199</v>
      </c>
      <c r="BM522" s="240" t="s">
        <v>1504</v>
      </c>
    </row>
    <row r="523" s="2" customFormat="1" ht="16.5" customHeight="1">
      <c r="A523" s="40"/>
      <c r="B523" s="41"/>
      <c r="C523" s="286" t="s">
        <v>853</v>
      </c>
      <c r="D523" s="286" t="s">
        <v>509</v>
      </c>
      <c r="E523" s="287" t="s">
        <v>1461</v>
      </c>
      <c r="F523" s="288" t="s">
        <v>1462</v>
      </c>
      <c r="G523" s="289" t="s">
        <v>160</v>
      </c>
      <c r="H523" s="290">
        <v>1</v>
      </c>
      <c r="I523" s="291"/>
      <c r="J523" s="292">
        <f>ROUND(I523*H523,2)</f>
        <v>0</v>
      </c>
      <c r="K523" s="288" t="s">
        <v>1</v>
      </c>
      <c r="L523" s="293"/>
      <c r="M523" s="294" t="s">
        <v>1</v>
      </c>
      <c r="N523" s="295" t="s">
        <v>50</v>
      </c>
      <c r="O523" s="93"/>
      <c r="P523" s="238">
        <f>O523*H523</f>
        <v>0</v>
      </c>
      <c r="Q523" s="238">
        <v>0.02</v>
      </c>
      <c r="R523" s="238">
        <f>Q523*H523</f>
        <v>0.02</v>
      </c>
      <c r="S523" s="238">
        <v>0</v>
      </c>
      <c r="T523" s="239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40" t="s">
        <v>266</v>
      </c>
      <c r="AT523" s="240" t="s">
        <v>509</v>
      </c>
      <c r="AU523" s="240" t="s">
        <v>94</v>
      </c>
      <c r="AY523" s="18" t="s">
        <v>193</v>
      </c>
      <c r="BE523" s="241">
        <f>IF(N523="základní",J523,0)</f>
        <v>0</v>
      </c>
      <c r="BF523" s="241">
        <f>IF(N523="snížená",J523,0)</f>
        <v>0</v>
      </c>
      <c r="BG523" s="241">
        <f>IF(N523="zákl. přenesená",J523,0)</f>
        <v>0</v>
      </c>
      <c r="BH523" s="241">
        <f>IF(N523="sníž. přenesená",J523,0)</f>
        <v>0</v>
      </c>
      <c r="BI523" s="241">
        <f>IF(N523="nulová",J523,0)</f>
        <v>0</v>
      </c>
      <c r="BJ523" s="18" t="s">
        <v>92</v>
      </c>
      <c r="BK523" s="241">
        <f>ROUND(I523*H523,2)</f>
        <v>0</v>
      </c>
      <c r="BL523" s="18" t="s">
        <v>199</v>
      </c>
      <c r="BM523" s="240" t="s">
        <v>1505</v>
      </c>
    </row>
    <row r="524" s="2" customFormat="1" ht="16.5" customHeight="1">
      <c r="A524" s="40"/>
      <c r="B524" s="41"/>
      <c r="C524" s="286" t="s">
        <v>857</v>
      </c>
      <c r="D524" s="286" t="s">
        <v>509</v>
      </c>
      <c r="E524" s="287" t="s">
        <v>1506</v>
      </c>
      <c r="F524" s="288" t="s">
        <v>1507</v>
      </c>
      <c r="G524" s="289" t="s">
        <v>256</v>
      </c>
      <c r="H524" s="290">
        <v>1</v>
      </c>
      <c r="I524" s="291"/>
      <c r="J524" s="292">
        <f>ROUND(I524*H524,2)</f>
        <v>0</v>
      </c>
      <c r="K524" s="288" t="s">
        <v>1</v>
      </c>
      <c r="L524" s="293"/>
      <c r="M524" s="294" t="s">
        <v>1</v>
      </c>
      <c r="N524" s="295" t="s">
        <v>50</v>
      </c>
      <c r="O524" s="93"/>
      <c r="P524" s="238">
        <f>O524*H524</f>
        <v>0</v>
      </c>
      <c r="Q524" s="238">
        <v>0.059999999999999998</v>
      </c>
      <c r="R524" s="238">
        <f>Q524*H524</f>
        <v>0.059999999999999998</v>
      </c>
      <c r="S524" s="238">
        <v>0</v>
      </c>
      <c r="T524" s="239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40" t="s">
        <v>266</v>
      </c>
      <c r="AT524" s="240" t="s">
        <v>509</v>
      </c>
      <c r="AU524" s="240" t="s">
        <v>94</v>
      </c>
      <c r="AY524" s="18" t="s">
        <v>193</v>
      </c>
      <c r="BE524" s="241">
        <f>IF(N524="základní",J524,0)</f>
        <v>0</v>
      </c>
      <c r="BF524" s="241">
        <f>IF(N524="snížená",J524,0)</f>
        <v>0</v>
      </c>
      <c r="BG524" s="241">
        <f>IF(N524="zákl. přenesená",J524,0)</f>
        <v>0</v>
      </c>
      <c r="BH524" s="241">
        <f>IF(N524="sníž. přenesená",J524,0)</f>
        <v>0</v>
      </c>
      <c r="BI524" s="241">
        <f>IF(N524="nulová",J524,0)</f>
        <v>0</v>
      </c>
      <c r="BJ524" s="18" t="s">
        <v>92</v>
      </c>
      <c r="BK524" s="241">
        <f>ROUND(I524*H524,2)</f>
        <v>0</v>
      </c>
      <c r="BL524" s="18" t="s">
        <v>199</v>
      </c>
      <c r="BM524" s="240" t="s">
        <v>1508</v>
      </c>
    </row>
    <row r="525" s="2" customFormat="1" ht="16.5" customHeight="1">
      <c r="A525" s="40"/>
      <c r="B525" s="41"/>
      <c r="C525" s="286" t="s">
        <v>861</v>
      </c>
      <c r="D525" s="286" t="s">
        <v>509</v>
      </c>
      <c r="E525" s="287" t="s">
        <v>1509</v>
      </c>
      <c r="F525" s="288" t="s">
        <v>1510</v>
      </c>
      <c r="G525" s="289" t="s">
        <v>256</v>
      </c>
      <c r="H525" s="290">
        <v>1</v>
      </c>
      <c r="I525" s="291"/>
      <c r="J525" s="292">
        <f>ROUND(I525*H525,2)</f>
        <v>0</v>
      </c>
      <c r="K525" s="288" t="s">
        <v>1</v>
      </c>
      <c r="L525" s="293"/>
      <c r="M525" s="294" t="s">
        <v>1</v>
      </c>
      <c r="N525" s="295" t="s">
        <v>50</v>
      </c>
      <c r="O525" s="93"/>
      <c r="P525" s="238">
        <f>O525*H525</f>
        <v>0</v>
      </c>
      <c r="Q525" s="238">
        <v>0.029999999999999999</v>
      </c>
      <c r="R525" s="238">
        <f>Q525*H525</f>
        <v>0.029999999999999999</v>
      </c>
      <c r="S525" s="238">
        <v>0</v>
      </c>
      <c r="T525" s="239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40" t="s">
        <v>266</v>
      </c>
      <c r="AT525" s="240" t="s">
        <v>509</v>
      </c>
      <c r="AU525" s="240" t="s">
        <v>94</v>
      </c>
      <c r="AY525" s="18" t="s">
        <v>193</v>
      </c>
      <c r="BE525" s="241">
        <f>IF(N525="základní",J525,0)</f>
        <v>0</v>
      </c>
      <c r="BF525" s="241">
        <f>IF(N525="snížená",J525,0)</f>
        <v>0</v>
      </c>
      <c r="BG525" s="241">
        <f>IF(N525="zákl. přenesená",J525,0)</f>
        <v>0</v>
      </c>
      <c r="BH525" s="241">
        <f>IF(N525="sníž. přenesená",J525,0)</f>
        <v>0</v>
      </c>
      <c r="BI525" s="241">
        <f>IF(N525="nulová",J525,0)</f>
        <v>0</v>
      </c>
      <c r="BJ525" s="18" t="s">
        <v>92</v>
      </c>
      <c r="BK525" s="241">
        <f>ROUND(I525*H525,2)</f>
        <v>0</v>
      </c>
      <c r="BL525" s="18" t="s">
        <v>199</v>
      </c>
      <c r="BM525" s="240" t="s">
        <v>1511</v>
      </c>
    </row>
    <row r="526" s="2" customFormat="1" ht="16.5" customHeight="1">
      <c r="A526" s="40"/>
      <c r="B526" s="41"/>
      <c r="C526" s="286" t="s">
        <v>865</v>
      </c>
      <c r="D526" s="286" t="s">
        <v>509</v>
      </c>
      <c r="E526" s="287" t="s">
        <v>1512</v>
      </c>
      <c r="F526" s="288" t="s">
        <v>1513</v>
      </c>
      <c r="G526" s="289" t="s">
        <v>256</v>
      </c>
      <c r="H526" s="290">
        <v>1</v>
      </c>
      <c r="I526" s="291"/>
      <c r="J526" s="292">
        <f>ROUND(I526*H526,2)</f>
        <v>0</v>
      </c>
      <c r="K526" s="288" t="s">
        <v>1</v>
      </c>
      <c r="L526" s="293"/>
      <c r="M526" s="294" t="s">
        <v>1</v>
      </c>
      <c r="N526" s="295" t="s">
        <v>50</v>
      </c>
      <c r="O526" s="93"/>
      <c r="P526" s="238">
        <f>O526*H526</f>
        <v>0</v>
      </c>
      <c r="Q526" s="238">
        <v>0.025000000000000001</v>
      </c>
      <c r="R526" s="238">
        <f>Q526*H526</f>
        <v>0.025000000000000001</v>
      </c>
      <c r="S526" s="238">
        <v>0</v>
      </c>
      <c r="T526" s="239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40" t="s">
        <v>266</v>
      </c>
      <c r="AT526" s="240" t="s">
        <v>509</v>
      </c>
      <c r="AU526" s="240" t="s">
        <v>94</v>
      </c>
      <c r="AY526" s="18" t="s">
        <v>193</v>
      </c>
      <c r="BE526" s="241">
        <f>IF(N526="základní",J526,0)</f>
        <v>0</v>
      </c>
      <c r="BF526" s="241">
        <f>IF(N526="snížená",J526,0)</f>
        <v>0</v>
      </c>
      <c r="BG526" s="241">
        <f>IF(N526="zákl. přenesená",J526,0)</f>
        <v>0</v>
      </c>
      <c r="BH526" s="241">
        <f>IF(N526="sníž. přenesená",J526,0)</f>
        <v>0</v>
      </c>
      <c r="BI526" s="241">
        <f>IF(N526="nulová",J526,0)</f>
        <v>0</v>
      </c>
      <c r="BJ526" s="18" t="s">
        <v>92</v>
      </c>
      <c r="BK526" s="241">
        <f>ROUND(I526*H526,2)</f>
        <v>0</v>
      </c>
      <c r="BL526" s="18" t="s">
        <v>199</v>
      </c>
      <c r="BM526" s="240" t="s">
        <v>1514</v>
      </c>
    </row>
    <row r="527" s="2" customFormat="1" ht="16.5" customHeight="1">
      <c r="A527" s="40"/>
      <c r="B527" s="41"/>
      <c r="C527" s="286" t="s">
        <v>869</v>
      </c>
      <c r="D527" s="286" t="s">
        <v>509</v>
      </c>
      <c r="E527" s="287" t="s">
        <v>1458</v>
      </c>
      <c r="F527" s="288" t="s">
        <v>1459</v>
      </c>
      <c r="G527" s="289" t="s">
        <v>256</v>
      </c>
      <c r="H527" s="290">
        <v>1</v>
      </c>
      <c r="I527" s="291"/>
      <c r="J527" s="292">
        <f>ROUND(I527*H527,2)</f>
        <v>0</v>
      </c>
      <c r="K527" s="288" t="s">
        <v>1</v>
      </c>
      <c r="L527" s="293"/>
      <c r="M527" s="294" t="s">
        <v>1</v>
      </c>
      <c r="N527" s="295" t="s">
        <v>50</v>
      </c>
      <c r="O527" s="93"/>
      <c r="P527" s="238">
        <f>O527*H527</f>
        <v>0</v>
      </c>
      <c r="Q527" s="238">
        <v>0.01</v>
      </c>
      <c r="R527" s="238">
        <f>Q527*H527</f>
        <v>0.01</v>
      </c>
      <c r="S527" s="238">
        <v>0</v>
      </c>
      <c r="T527" s="239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40" t="s">
        <v>266</v>
      </c>
      <c r="AT527" s="240" t="s">
        <v>509</v>
      </c>
      <c r="AU527" s="240" t="s">
        <v>94</v>
      </c>
      <c r="AY527" s="18" t="s">
        <v>193</v>
      </c>
      <c r="BE527" s="241">
        <f>IF(N527="základní",J527,0)</f>
        <v>0</v>
      </c>
      <c r="BF527" s="241">
        <f>IF(N527="snížená",J527,0)</f>
        <v>0</v>
      </c>
      <c r="BG527" s="241">
        <f>IF(N527="zákl. přenesená",J527,0)</f>
        <v>0</v>
      </c>
      <c r="BH527" s="241">
        <f>IF(N527="sníž. přenesená",J527,0)</f>
        <v>0</v>
      </c>
      <c r="BI527" s="241">
        <f>IF(N527="nulová",J527,0)</f>
        <v>0</v>
      </c>
      <c r="BJ527" s="18" t="s">
        <v>92</v>
      </c>
      <c r="BK527" s="241">
        <f>ROUND(I527*H527,2)</f>
        <v>0</v>
      </c>
      <c r="BL527" s="18" t="s">
        <v>199</v>
      </c>
      <c r="BM527" s="240" t="s">
        <v>1515</v>
      </c>
    </row>
    <row r="528" s="2" customFormat="1" ht="16.5" customHeight="1">
      <c r="A528" s="40"/>
      <c r="B528" s="41"/>
      <c r="C528" s="286" t="s">
        <v>873</v>
      </c>
      <c r="D528" s="286" t="s">
        <v>509</v>
      </c>
      <c r="E528" s="287" t="s">
        <v>1516</v>
      </c>
      <c r="F528" s="288" t="s">
        <v>1517</v>
      </c>
      <c r="G528" s="289" t="s">
        <v>256</v>
      </c>
      <c r="H528" s="290">
        <v>1</v>
      </c>
      <c r="I528" s="291"/>
      <c r="J528" s="292">
        <f>ROUND(I528*H528,2)</f>
        <v>0</v>
      </c>
      <c r="K528" s="288" t="s">
        <v>1</v>
      </c>
      <c r="L528" s="293"/>
      <c r="M528" s="294" t="s">
        <v>1</v>
      </c>
      <c r="N528" s="295" t="s">
        <v>50</v>
      </c>
      <c r="O528" s="93"/>
      <c r="P528" s="238">
        <f>O528*H528</f>
        <v>0</v>
      </c>
      <c r="Q528" s="238">
        <v>0.0050000000000000001</v>
      </c>
      <c r="R528" s="238">
        <f>Q528*H528</f>
        <v>0.0050000000000000001</v>
      </c>
      <c r="S528" s="238">
        <v>0</v>
      </c>
      <c r="T528" s="239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40" t="s">
        <v>266</v>
      </c>
      <c r="AT528" s="240" t="s">
        <v>509</v>
      </c>
      <c r="AU528" s="240" t="s">
        <v>94</v>
      </c>
      <c r="AY528" s="18" t="s">
        <v>193</v>
      </c>
      <c r="BE528" s="241">
        <f>IF(N528="základní",J528,0)</f>
        <v>0</v>
      </c>
      <c r="BF528" s="241">
        <f>IF(N528="snížená",J528,0)</f>
        <v>0</v>
      </c>
      <c r="BG528" s="241">
        <f>IF(N528="zákl. přenesená",J528,0)</f>
        <v>0</v>
      </c>
      <c r="BH528" s="241">
        <f>IF(N528="sníž. přenesená",J528,0)</f>
        <v>0</v>
      </c>
      <c r="BI528" s="241">
        <f>IF(N528="nulová",J528,0)</f>
        <v>0</v>
      </c>
      <c r="BJ528" s="18" t="s">
        <v>92</v>
      </c>
      <c r="BK528" s="241">
        <f>ROUND(I528*H528,2)</f>
        <v>0</v>
      </c>
      <c r="BL528" s="18" t="s">
        <v>199</v>
      </c>
      <c r="BM528" s="240" t="s">
        <v>1518</v>
      </c>
    </row>
    <row r="529" s="2" customFormat="1" ht="16.5" customHeight="1">
      <c r="A529" s="40"/>
      <c r="B529" s="41"/>
      <c r="C529" s="286" t="s">
        <v>877</v>
      </c>
      <c r="D529" s="286" t="s">
        <v>509</v>
      </c>
      <c r="E529" s="287" t="s">
        <v>1519</v>
      </c>
      <c r="F529" s="288" t="s">
        <v>1520</v>
      </c>
      <c r="G529" s="289" t="s">
        <v>256</v>
      </c>
      <c r="H529" s="290">
        <v>1</v>
      </c>
      <c r="I529" s="291"/>
      <c r="J529" s="292">
        <f>ROUND(I529*H529,2)</f>
        <v>0</v>
      </c>
      <c r="K529" s="288" t="s">
        <v>1</v>
      </c>
      <c r="L529" s="293"/>
      <c r="M529" s="294" t="s">
        <v>1</v>
      </c>
      <c r="N529" s="295" t="s">
        <v>50</v>
      </c>
      <c r="O529" s="93"/>
      <c r="P529" s="238">
        <f>O529*H529</f>
        <v>0</v>
      </c>
      <c r="Q529" s="238">
        <v>0.01</v>
      </c>
      <c r="R529" s="238">
        <f>Q529*H529</f>
        <v>0.01</v>
      </c>
      <c r="S529" s="238">
        <v>0</v>
      </c>
      <c r="T529" s="239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40" t="s">
        <v>266</v>
      </c>
      <c r="AT529" s="240" t="s">
        <v>509</v>
      </c>
      <c r="AU529" s="240" t="s">
        <v>94</v>
      </c>
      <c r="AY529" s="18" t="s">
        <v>193</v>
      </c>
      <c r="BE529" s="241">
        <f>IF(N529="základní",J529,0)</f>
        <v>0</v>
      </c>
      <c r="BF529" s="241">
        <f>IF(N529="snížená",J529,0)</f>
        <v>0</v>
      </c>
      <c r="BG529" s="241">
        <f>IF(N529="zákl. přenesená",J529,0)</f>
        <v>0</v>
      </c>
      <c r="BH529" s="241">
        <f>IF(N529="sníž. přenesená",J529,0)</f>
        <v>0</v>
      </c>
      <c r="BI529" s="241">
        <f>IF(N529="nulová",J529,0)</f>
        <v>0</v>
      </c>
      <c r="BJ529" s="18" t="s">
        <v>92</v>
      </c>
      <c r="BK529" s="241">
        <f>ROUND(I529*H529,2)</f>
        <v>0</v>
      </c>
      <c r="BL529" s="18" t="s">
        <v>199</v>
      </c>
      <c r="BM529" s="240" t="s">
        <v>1521</v>
      </c>
    </row>
    <row r="530" s="2" customFormat="1" ht="24.15" customHeight="1">
      <c r="A530" s="40"/>
      <c r="B530" s="41"/>
      <c r="C530" s="229" t="s">
        <v>881</v>
      </c>
      <c r="D530" s="229" t="s">
        <v>196</v>
      </c>
      <c r="E530" s="230" t="s">
        <v>1447</v>
      </c>
      <c r="F530" s="231" t="s">
        <v>1448</v>
      </c>
      <c r="G530" s="232" t="s">
        <v>221</v>
      </c>
      <c r="H530" s="233">
        <v>4</v>
      </c>
      <c r="I530" s="234"/>
      <c r="J530" s="235">
        <f>ROUND(I530*H530,2)</f>
        <v>0</v>
      </c>
      <c r="K530" s="231" t="s">
        <v>222</v>
      </c>
      <c r="L530" s="46"/>
      <c r="M530" s="236" t="s">
        <v>1</v>
      </c>
      <c r="N530" s="237" t="s">
        <v>50</v>
      </c>
      <c r="O530" s="93"/>
      <c r="P530" s="238">
        <f>O530*H530</f>
        <v>0</v>
      </c>
      <c r="Q530" s="238">
        <v>0</v>
      </c>
      <c r="R530" s="238">
        <f>Q530*H530</f>
        <v>0</v>
      </c>
      <c r="S530" s="238">
        <v>0</v>
      </c>
      <c r="T530" s="239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40" t="s">
        <v>580</v>
      </c>
      <c r="AT530" s="240" t="s">
        <v>196</v>
      </c>
      <c r="AU530" s="240" t="s">
        <v>94</v>
      </c>
      <c r="AY530" s="18" t="s">
        <v>193</v>
      </c>
      <c r="BE530" s="241">
        <f>IF(N530="základní",J530,0)</f>
        <v>0</v>
      </c>
      <c r="BF530" s="241">
        <f>IF(N530="snížená",J530,0)</f>
        <v>0</v>
      </c>
      <c r="BG530" s="241">
        <f>IF(N530="zákl. přenesená",J530,0)</f>
        <v>0</v>
      </c>
      <c r="BH530" s="241">
        <f>IF(N530="sníž. přenesená",J530,0)</f>
        <v>0</v>
      </c>
      <c r="BI530" s="241">
        <f>IF(N530="nulová",J530,0)</f>
        <v>0</v>
      </c>
      <c r="BJ530" s="18" t="s">
        <v>92</v>
      </c>
      <c r="BK530" s="241">
        <f>ROUND(I530*H530,2)</f>
        <v>0</v>
      </c>
      <c r="BL530" s="18" t="s">
        <v>580</v>
      </c>
      <c r="BM530" s="240" t="s">
        <v>1522</v>
      </c>
    </row>
    <row r="531" s="13" customFormat="1">
      <c r="A531" s="13"/>
      <c r="B531" s="242"/>
      <c r="C531" s="243"/>
      <c r="D531" s="244" t="s">
        <v>201</v>
      </c>
      <c r="E531" s="245" t="s">
        <v>1</v>
      </c>
      <c r="F531" s="246" t="s">
        <v>1407</v>
      </c>
      <c r="G531" s="243"/>
      <c r="H531" s="245" t="s">
        <v>1</v>
      </c>
      <c r="I531" s="247"/>
      <c r="J531" s="243"/>
      <c r="K531" s="243"/>
      <c r="L531" s="248"/>
      <c r="M531" s="249"/>
      <c r="N531" s="250"/>
      <c r="O531" s="250"/>
      <c r="P531" s="250"/>
      <c r="Q531" s="250"/>
      <c r="R531" s="250"/>
      <c r="S531" s="250"/>
      <c r="T531" s="25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2" t="s">
        <v>201</v>
      </c>
      <c r="AU531" s="252" t="s">
        <v>94</v>
      </c>
      <c r="AV531" s="13" t="s">
        <v>92</v>
      </c>
      <c r="AW531" s="13" t="s">
        <v>40</v>
      </c>
      <c r="AX531" s="13" t="s">
        <v>85</v>
      </c>
      <c r="AY531" s="252" t="s">
        <v>193</v>
      </c>
    </row>
    <row r="532" s="13" customFormat="1">
      <c r="A532" s="13"/>
      <c r="B532" s="242"/>
      <c r="C532" s="243"/>
      <c r="D532" s="244" t="s">
        <v>201</v>
      </c>
      <c r="E532" s="245" t="s">
        <v>1</v>
      </c>
      <c r="F532" s="246" t="s">
        <v>1523</v>
      </c>
      <c r="G532" s="243"/>
      <c r="H532" s="245" t="s">
        <v>1</v>
      </c>
      <c r="I532" s="247"/>
      <c r="J532" s="243"/>
      <c r="K532" s="243"/>
      <c r="L532" s="248"/>
      <c r="M532" s="249"/>
      <c r="N532" s="250"/>
      <c r="O532" s="250"/>
      <c r="P532" s="250"/>
      <c r="Q532" s="250"/>
      <c r="R532" s="250"/>
      <c r="S532" s="250"/>
      <c r="T532" s="25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2" t="s">
        <v>201</v>
      </c>
      <c r="AU532" s="252" t="s">
        <v>94</v>
      </c>
      <c r="AV532" s="13" t="s">
        <v>92</v>
      </c>
      <c r="AW532" s="13" t="s">
        <v>40</v>
      </c>
      <c r="AX532" s="13" t="s">
        <v>85</v>
      </c>
      <c r="AY532" s="252" t="s">
        <v>193</v>
      </c>
    </row>
    <row r="533" s="13" customFormat="1">
      <c r="A533" s="13"/>
      <c r="B533" s="242"/>
      <c r="C533" s="243"/>
      <c r="D533" s="244" t="s">
        <v>201</v>
      </c>
      <c r="E533" s="245" t="s">
        <v>1</v>
      </c>
      <c r="F533" s="246" t="s">
        <v>1524</v>
      </c>
      <c r="G533" s="243"/>
      <c r="H533" s="245" t="s">
        <v>1</v>
      </c>
      <c r="I533" s="247"/>
      <c r="J533" s="243"/>
      <c r="K533" s="243"/>
      <c r="L533" s="248"/>
      <c r="M533" s="249"/>
      <c r="N533" s="250"/>
      <c r="O533" s="250"/>
      <c r="P533" s="250"/>
      <c r="Q533" s="250"/>
      <c r="R533" s="250"/>
      <c r="S533" s="250"/>
      <c r="T533" s="25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2" t="s">
        <v>201</v>
      </c>
      <c r="AU533" s="252" t="s">
        <v>94</v>
      </c>
      <c r="AV533" s="13" t="s">
        <v>92</v>
      </c>
      <c r="AW533" s="13" t="s">
        <v>40</v>
      </c>
      <c r="AX533" s="13" t="s">
        <v>85</v>
      </c>
      <c r="AY533" s="252" t="s">
        <v>193</v>
      </c>
    </row>
    <row r="534" s="13" customFormat="1">
      <c r="A534" s="13"/>
      <c r="B534" s="242"/>
      <c r="C534" s="243"/>
      <c r="D534" s="244" t="s">
        <v>201</v>
      </c>
      <c r="E534" s="245" t="s">
        <v>1</v>
      </c>
      <c r="F534" s="246" t="s">
        <v>1525</v>
      </c>
      <c r="G534" s="243"/>
      <c r="H534" s="245" t="s">
        <v>1</v>
      </c>
      <c r="I534" s="247"/>
      <c r="J534" s="243"/>
      <c r="K534" s="243"/>
      <c r="L534" s="248"/>
      <c r="M534" s="249"/>
      <c r="N534" s="250"/>
      <c r="O534" s="250"/>
      <c r="P534" s="250"/>
      <c r="Q534" s="250"/>
      <c r="R534" s="250"/>
      <c r="S534" s="250"/>
      <c r="T534" s="25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2" t="s">
        <v>201</v>
      </c>
      <c r="AU534" s="252" t="s">
        <v>94</v>
      </c>
      <c r="AV534" s="13" t="s">
        <v>92</v>
      </c>
      <c r="AW534" s="13" t="s">
        <v>40</v>
      </c>
      <c r="AX534" s="13" t="s">
        <v>85</v>
      </c>
      <c r="AY534" s="252" t="s">
        <v>193</v>
      </c>
    </row>
    <row r="535" s="14" customFormat="1">
      <c r="A535" s="14"/>
      <c r="B535" s="253"/>
      <c r="C535" s="254"/>
      <c r="D535" s="244" t="s">
        <v>201</v>
      </c>
      <c r="E535" s="255" t="s">
        <v>1</v>
      </c>
      <c r="F535" s="256" t="s">
        <v>199</v>
      </c>
      <c r="G535" s="254"/>
      <c r="H535" s="257">
        <v>4</v>
      </c>
      <c r="I535" s="258"/>
      <c r="J535" s="254"/>
      <c r="K535" s="254"/>
      <c r="L535" s="259"/>
      <c r="M535" s="260"/>
      <c r="N535" s="261"/>
      <c r="O535" s="261"/>
      <c r="P535" s="261"/>
      <c r="Q535" s="261"/>
      <c r="R535" s="261"/>
      <c r="S535" s="261"/>
      <c r="T535" s="26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63" t="s">
        <v>201</v>
      </c>
      <c r="AU535" s="263" t="s">
        <v>94</v>
      </c>
      <c r="AV535" s="14" t="s">
        <v>94</v>
      </c>
      <c r="AW535" s="14" t="s">
        <v>40</v>
      </c>
      <c r="AX535" s="14" t="s">
        <v>92</v>
      </c>
      <c r="AY535" s="263" t="s">
        <v>193</v>
      </c>
    </row>
    <row r="536" s="2" customFormat="1" ht="24.15" customHeight="1">
      <c r="A536" s="40"/>
      <c r="B536" s="41"/>
      <c r="C536" s="229" t="s">
        <v>885</v>
      </c>
      <c r="D536" s="229" t="s">
        <v>196</v>
      </c>
      <c r="E536" s="230" t="s">
        <v>1526</v>
      </c>
      <c r="F536" s="231" t="s">
        <v>1527</v>
      </c>
      <c r="G536" s="232" t="s">
        <v>160</v>
      </c>
      <c r="H536" s="233">
        <v>18</v>
      </c>
      <c r="I536" s="234"/>
      <c r="J536" s="235">
        <f>ROUND(I536*H536,2)</f>
        <v>0</v>
      </c>
      <c r="K536" s="231" t="s">
        <v>222</v>
      </c>
      <c r="L536" s="46"/>
      <c r="M536" s="236" t="s">
        <v>1</v>
      </c>
      <c r="N536" s="237" t="s">
        <v>50</v>
      </c>
      <c r="O536" s="93"/>
      <c r="P536" s="238">
        <f>O536*H536</f>
        <v>0</v>
      </c>
      <c r="Q536" s="238">
        <v>5.2000000000000002E-06</v>
      </c>
      <c r="R536" s="238">
        <f>Q536*H536</f>
        <v>9.3599999999999998E-05</v>
      </c>
      <c r="S536" s="238">
        <v>0</v>
      </c>
      <c r="T536" s="239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40" t="s">
        <v>580</v>
      </c>
      <c r="AT536" s="240" t="s">
        <v>196</v>
      </c>
      <c r="AU536" s="240" t="s">
        <v>94</v>
      </c>
      <c r="AY536" s="18" t="s">
        <v>193</v>
      </c>
      <c r="BE536" s="241">
        <f>IF(N536="základní",J536,0)</f>
        <v>0</v>
      </c>
      <c r="BF536" s="241">
        <f>IF(N536="snížená",J536,0)</f>
        <v>0</v>
      </c>
      <c r="BG536" s="241">
        <f>IF(N536="zákl. přenesená",J536,0)</f>
        <v>0</v>
      </c>
      <c r="BH536" s="241">
        <f>IF(N536="sníž. přenesená",J536,0)</f>
        <v>0</v>
      </c>
      <c r="BI536" s="241">
        <f>IF(N536="nulová",J536,0)</f>
        <v>0</v>
      </c>
      <c r="BJ536" s="18" t="s">
        <v>92</v>
      </c>
      <c r="BK536" s="241">
        <f>ROUND(I536*H536,2)</f>
        <v>0</v>
      </c>
      <c r="BL536" s="18" t="s">
        <v>580</v>
      </c>
      <c r="BM536" s="240" t="s">
        <v>1528</v>
      </c>
    </row>
    <row r="537" s="14" customFormat="1">
      <c r="A537" s="14"/>
      <c r="B537" s="253"/>
      <c r="C537" s="254"/>
      <c r="D537" s="244" t="s">
        <v>201</v>
      </c>
      <c r="E537" s="255" t="s">
        <v>1</v>
      </c>
      <c r="F537" s="256" t="s">
        <v>1529</v>
      </c>
      <c r="G537" s="254"/>
      <c r="H537" s="257">
        <v>18</v>
      </c>
      <c r="I537" s="258"/>
      <c r="J537" s="254"/>
      <c r="K537" s="254"/>
      <c r="L537" s="259"/>
      <c r="M537" s="260"/>
      <c r="N537" s="261"/>
      <c r="O537" s="261"/>
      <c r="P537" s="261"/>
      <c r="Q537" s="261"/>
      <c r="R537" s="261"/>
      <c r="S537" s="261"/>
      <c r="T537" s="262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63" t="s">
        <v>201</v>
      </c>
      <c r="AU537" s="263" t="s">
        <v>94</v>
      </c>
      <c r="AV537" s="14" t="s">
        <v>94</v>
      </c>
      <c r="AW537" s="14" t="s">
        <v>40</v>
      </c>
      <c r="AX537" s="14" t="s">
        <v>92</v>
      </c>
      <c r="AY537" s="263" t="s">
        <v>193</v>
      </c>
    </row>
    <row r="538" s="2" customFormat="1" ht="24.15" customHeight="1">
      <c r="A538" s="40"/>
      <c r="B538" s="41"/>
      <c r="C538" s="229" t="s">
        <v>889</v>
      </c>
      <c r="D538" s="229" t="s">
        <v>196</v>
      </c>
      <c r="E538" s="230" t="s">
        <v>1530</v>
      </c>
      <c r="F538" s="231" t="s">
        <v>1531</v>
      </c>
      <c r="G538" s="232" t="s">
        <v>221</v>
      </c>
      <c r="H538" s="233">
        <v>34</v>
      </c>
      <c r="I538" s="234"/>
      <c r="J538" s="235">
        <f>ROUND(I538*H538,2)</f>
        <v>0</v>
      </c>
      <c r="K538" s="231" t="s">
        <v>222</v>
      </c>
      <c r="L538" s="46"/>
      <c r="M538" s="236" t="s">
        <v>1</v>
      </c>
      <c r="N538" s="237" t="s">
        <v>50</v>
      </c>
      <c r="O538" s="93"/>
      <c r="P538" s="238">
        <f>O538*H538</f>
        <v>0</v>
      </c>
      <c r="Q538" s="238">
        <v>2.6129999999999999E-05</v>
      </c>
      <c r="R538" s="238">
        <f>Q538*H538</f>
        <v>0.00088842000000000001</v>
      </c>
      <c r="S538" s="238">
        <v>0</v>
      </c>
      <c r="T538" s="239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40" t="s">
        <v>580</v>
      </c>
      <c r="AT538" s="240" t="s">
        <v>196</v>
      </c>
      <c r="AU538" s="240" t="s">
        <v>94</v>
      </c>
      <c r="AY538" s="18" t="s">
        <v>193</v>
      </c>
      <c r="BE538" s="241">
        <f>IF(N538="základní",J538,0)</f>
        <v>0</v>
      </c>
      <c r="BF538" s="241">
        <f>IF(N538="snížená",J538,0)</f>
        <v>0</v>
      </c>
      <c r="BG538" s="241">
        <f>IF(N538="zákl. přenesená",J538,0)</f>
        <v>0</v>
      </c>
      <c r="BH538" s="241">
        <f>IF(N538="sníž. přenesená",J538,0)</f>
        <v>0</v>
      </c>
      <c r="BI538" s="241">
        <f>IF(N538="nulová",J538,0)</f>
        <v>0</v>
      </c>
      <c r="BJ538" s="18" t="s">
        <v>92</v>
      </c>
      <c r="BK538" s="241">
        <f>ROUND(I538*H538,2)</f>
        <v>0</v>
      </c>
      <c r="BL538" s="18" t="s">
        <v>580</v>
      </c>
      <c r="BM538" s="240" t="s">
        <v>1532</v>
      </c>
    </row>
    <row r="539" s="13" customFormat="1">
      <c r="A539" s="13"/>
      <c r="B539" s="242"/>
      <c r="C539" s="243"/>
      <c r="D539" s="244" t="s">
        <v>201</v>
      </c>
      <c r="E539" s="245" t="s">
        <v>1</v>
      </c>
      <c r="F539" s="246" t="s">
        <v>1407</v>
      </c>
      <c r="G539" s="243"/>
      <c r="H539" s="245" t="s">
        <v>1</v>
      </c>
      <c r="I539" s="247"/>
      <c r="J539" s="243"/>
      <c r="K539" s="243"/>
      <c r="L539" s="248"/>
      <c r="M539" s="249"/>
      <c r="N539" s="250"/>
      <c r="O539" s="250"/>
      <c r="P539" s="250"/>
      <c r="Q539" s="250"/>
      <c r="R539" s="250"/>
      <c r="S539" s="250"/>
      <c r="T539" s="25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2" t="s">
        <v>201</v>
      </c>
      <c r="AU539" s="252" t="s">
        <v>94</v>
      </c>
      <c r="AV539" s="13" t="s">
        <v>92</v>
      </c>
      <c r="AW539" s="13" t="s">
        <v>40</v>
      </c>
      <c r="AX539" s="13" t="s">
        <v>85</v>
      </c>
      <c r="AY539" s="252" t="s">
        <v>193</v>
      </c>
    </row>
    <row r="540" s="13" customFormat="1">
      <c r="A540" s="13"/>
      <c r="B540" s="242"/>
      <c r="C540" s="243"/>
      <c r="D540" s="244" t="s">
        <v>201</v>
      </c>
      <c r="E540" s="245" t="s">
        <v>1</v>
      </c>
      <c r="F540" s="246" t="s">
        <v>1533</v>
      </c>
      <c r="G540" s="243"/>
      <c r="H540" s="245" t="s">
        <v>1</v>
      </c>
      <c r="I540" s="247"/>
      <c r="J540" s="243"/>
      <c r="K540" s="243"/>
      <c r="L540" s="248"/>
      <c r="M540" s="249"/>
      <c r="N540" s="250"/>
      <c r="O540" s="250"/>
      <c r="P540" s="250"/>
      <c r="Q540" s="250"/>
      <c r="R540" s="250"/>
      <c r="S540" s="250"/>
      <c r="T540" s="25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2" t="s">
        <v>201</v>
      </c>
      <c r="AU540" s="252" t="s">
        <v>94</v>
      </c>
      <c r="AV540" s="13" t="s">
        <v>92</v>
      </c>
      <c r="AW540" s="13" t="s">
        <v>40</v>
      </c>
      <c r="AX540" s="13" t="s">
        <v>85</v>
      </c>
      <c r="AY540" s="252" t="s">
        <v>193</v>
      </c>
    </row>
    <row r="541" s="14" customFormat="1">
      <c r="A541" s="14"/>
      <c r="B541" s="253"/>
      <c r="C541" s="254"/>
      <c r="D541" s="244" t="s">
        <v>201</v>
      </c>
      <c r="E541" s="255" t="s">
        <v>1</v>
      </c>
      <c r="F541" s="256" t="s">
        <v>1409</v>
      </c>
      <c r="G541" s="254"/>
      <c r="H541" s="257">
        <v>6</v>
      </c>
      <c r="I541" s="258"/>
      <c r="J541" s="254"/>
      <c r="K541" s="254"/>
      <c r="L541" s="259"/>
      <c r="M541" s="260"/>
      <c r="N541" s="261"/>
      <c r="O541" s="261"/>
      <c r="P541" s="261"/>
      <c r="Q541" s="261"/>
      <c r="R541" s="261"/>
      <c r="S541" s="261"/>
      <c r="T541" s="262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3" t="s">
        <v>201</v>
      </c>
      <c r="AU541" s="263" t="s">
        <v>94</v>
      </c>
      <c r="AV541" s="14" t="s">
        <v>94</v>
      </c>
      <c r="AW541" s="14" t="s">
        <v>40</v>
      </c>
      <c r="AX541" s="14" t="s">
        <v>85</v>
      </c>
      <c r="AY541" s="263" t="s">
        <v>193</v>
      </c>
    </row>
    <row r="542" s="13" customFormat="1">
      <c r="A542" s="13"/>
      <c r="B542" s="242"/>
      <c r="C542" s="243"/>
      <c r="D542" s="244" t="s">
        <v>201</v>
      </c>
      <c r="E542" s="245" t="s">
        <v>1</v>
      </c>
      <c r="F542" s="246" t="s">
        <v>1523</v>
      </c>
      <c r="G542" s="243"/>
      <c r="H542" s="245" t="s">
        <v>1</v>
      </c>
      <c r="I542" s="247"/>
      <c r="J542" s="243"/>
      <c r="K542" s="243"/>
      <c r="L542" s="248"/>
      <c r="M542" s="249"/>
      <c r="N542" s="250"/>
      <c r="O542" s="250"/>
      <c r="P542" s="250"/>
      <c r="Q542" s="250"/>
      <c r="R542" s="250"/>
      <c r="S542" s="250"/>
      <c r="T542" s="251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2" t="s">
        <v>201</v>
      </c>
      <c r="AU542" s="252" t="s">
        <v>94</v>
      </c>
      <c r="AV542" s="13" t="s">
        <v>92</v>
      </c>
      <c r="AW542" s="13" t="s">
        <v>40</v>
      </c>
      <c r="AX542" s="13" t="s">
        <v>85</v>
      </c>
      <c r="AY542" s="252" t="s">
        <v>193</v>
      </c>
    </row>
    <row r="543" s="13" customFormat="1">
      <c r="A543" s="13"/>
      <c r="B543" s="242"/>
      <c r="C543" s="243"/>
      <c r="D543" s="244" t="s">
        <v>201</v>
      </c>
      <c r="E543" s="245" t="s">
        <v>1</v>
      </c>
      <c r="F543" s="246" t="s">
        <v>1533</v>
      </c>
      <c r="G543" s="243"/>
      <c r="H543" s="245" t="s">
        <v>1</v>
      </c>
      <c r="I543" s="247"/>
      <c r="J543" s="243"/>
      <c r="K543" s="243"/>
      <c r="L543" s="248"/>
      <c r="M543" s="249"/>
      <c r="N543" s="250"/>
      <c r="O543" s="250"/>
      <c r="P543" s="250"/>
      <c r="Q543" s="250"/>
      <c r="R543" s="250"/>
      <c r="S543" s="250"/>
      <c r="T543" s="25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2" t="s">
        <v>201</v>
      </c>
      <c r="AU543" s="252" t="s">
        <v>94</v>
      </c>
      <c r="AV543" s="13" t="s">
        <v>92</v>
      </c>
      <c r="AW543" s="13" t="s">
        <v>40</v>
      </c>
      <c r="AX543" s="13" t="s">
        <v>85</v>
      </c>
      <c r="AY543" s="252" t="s">
        <v>193</v>
      </c>
    </row>
    <row r="544" s="14" customFormat="1">
      <c r="A544" s="14"/>
      <c r="B544" s="253"/>
      <c r="C544" s="254"/>
      <c r="D544" s="244" t="s">
        <v>201</v>
      </c>
      <c r="E544" s="255" t="s">
        <v>1</v>
      </c>
      <c r="F544" s="256" t="s">
        <v>1409</v>
      </c>
      <c r="G544" s="254"/>
      <c r="H544" s="257">
        <v>6</v>
      </c>
      <c r="I544" s="258"/>
      <c r="J544" s="254"/>
      <c r="K544" s="254"/>
      <c r="L544" s="259"/>
      <c r="M544" s="260"/>
      <c r="N544" s="261"/>
      <c r="O544" s="261"/>
      <c r="P544" s="261"/>
      <c r="Q544" s="261"/>
      <c r="R544" s="261"/>
      <c r="S544" s="261"/>
      <c r="T544" s="262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3" t="s">
        <v>201</v>
      </c>
      <c r="AU544" s="263" t="s">
        <v>94</v>
      </c>
      <c r="AV544" s="14" t="s">
        <v>94</v>
      </c>
      <c r="AW544" s="14" t="s">
        <v>40</v>
      </c>
      <c r="AX544" s="14" t="s">
        <v>85</v>
      </c>
      <c r="AY544" s="263" t="s">
        <v>193</v>
      </c>
    </row>
    <row r="545" s="13" customFormat="1">
      <c r="A545" s="13"/>
      <c r="B545" s="242"/>
      <c r="C545" s="243"/>
      <c r="D545" s="244" t="s">
        <v>201</v>
      </c>
      <c r="E545" s="245" t="s">
        <v>1</v>
      </c>
      <c r="F545" s="246" t="s">
        <v>1534</v>
      </c>
      <c r="G545" s="243"/>
      <c r="H545" s="245" t="s">
        <v>1</v>
      </c>
      <c r="I545" s="247"/>
      <c r="J545" s="243"/>
      <c r="K545" s="243"/>
      <c r="L545" s="248"/>
      <c r="M545" s="249"/>
      <c r="N545" s="250"/>
      <c r="O545" s="250"/>
      <c r="P545" s="250"/>
      <c r="Q545" s="250"/>
      <c r="R545" s="250"/>
      <c r="S545" s="250"/>
      <c r="T545" s="25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2" t="s">
        <v>201</v>
      </c>
      <c r="AU545" s="252" t="s">
        <v>94</v>
      </c>
      <c r="AV545" s="13" t="s">
        <v>92</v>
      </c>
      <c r="AW545" s="13" t="s">
        <v>40</v>
      </c>
      <c r="AX545" s="13" t="s">
        <v>85</v>
      </c>
      <c r="AY545" s="252" t="s">
        <v>193</v>
      </c>
    </row>
    <row r="546" s="14" customFormat="1">
      <c r="A546" s="14"/>
      <c r="B546" s="253"/>
      <c r="C546" s="254"/>
      <c r="D546" s="244" t="s">
        <v>201</v>
      </c>
      <c r="E546" s="255" t="s">
        <v>1</v>
      </c>
      <c r="F546" s="256" t="s">
        <v>1434</v>
      </c>
      <c r="G546" s="254"/>
      <c r="H546" s="257">
        <v>2</v>
      </c>
      <c r="I546" s="258"/>
      <c r="J546" s="254"/>
      <c r="K546" s="254"/>
      <c r="L546" s="259"/>
      <c r="M546" s="260"/>
      <c r="N546" s="261"/>
      <c r="O546" s="261"/>
      <c r="P546" s="261"/>
      <c r="Q546" s="261"/>
      <c r="R546" s="261"/>
      <c r="S546" s="261"/>
      <c r="T546" s="262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3" t="s">
        <v>201</v>
      </c>
      <c r="AU546" s="263" t="s">
        <v>94</v>
      </c>
      <c r="AV546" s="14" t="s">
        <v>94</v>
      </c>
      <c r="AW546" s="14" t="s">
        <v>40</v>
      </c>
      <c r="AX546" s="14" t="s">
        <v>85</v>
      </c>
      <c r="AY546" s="263" t="s">
        <v>193</v>
      </c>
    </row>
    <row r="547" s="13" customFormat="1">
      <c r="A547" s="13"/>
      <c r="B547" s="242"/>
      <c r="C547" s="243"/>
      <c r="D547" s="244" t="s">
        <v>201</v>
      </c>
      <c r="E547" s="245" t="s">
        <v>1</v>
      </c>
      <c r="F547" s="246" t="s">
        <v>1524</v>
      </c>
      <c r="G547" s="243"/>
      <c r="H547" s="245" t="s">
        <v>1</v>
      </c>
      <c r="I547" s="247"/>
      <c r="J547" s="243"/>
      <c r="K547" s="243"/>
      <c r="L547" s="248"/>
      <c r="M547" s="249"/>
      <c r="N547" s="250"/>
      <c r="O547" s="250"/>
      <c r="P547" s="250"/>
      <c r="Q547" s="250"/>
      <c r="R547" s="250"/>
      <c r="S547" s="250"/>
      <c r="T547" s="25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52" t="s">
        <v>201</v>
      </c>
      <c r="AU547" s="252" t="s">
        <v>94</v>
      </c>
      <c r="AV547" s="13" t="s">
        <v>92</v>
      </c>
      <c r="AW547" s="13" t="s">
        <v>40</v>
      </c>
      <c r="AX547" s="13" t="s">
        <v>85</v>
      </c>
      <c r="AY547" s="252" t="s">
        <v>193</v>
      </c>
    </row>
    <row r="548" s="13" customFormat="1">
      <c r="A548" s="13"/>
      <c r="B548" s="242"/>
      <c r="C548" s="243"/>
      <c r="D548" s="244" t="s">
        <v>201</v>
      </c>
      <c r="E548" s="245" t="s">
        <v>1</v>
      </c>
      <c r="F548" s="246" t="s">
        <v>1533</v>
      </c>
      <c r="G548" s="243"/>
      <c r="H548" s="245" t="s">
        <v>1</v>
      </c>
      <c r="I548" s="247"/>
      <c r="J548" s="243"/>
      <c r="K548" s="243"/>
      <c r="L548" s="248"/>
      <c r="M548" s="249"/>
      <c r="N548" s="250"/>
      <c r="O548" s="250"/>
      <c r="P548" s="250"/>
      <c r="Q548" s="250"/>
      <c r="R548" s="250"/>
      <c r="S548" s="250"/>
      <c r="T548" s="25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2" t="s">
        <v>201</v>
      </c>
      <c r="AU548" s="252" t="s">
        <v>94</v>
      </c>
      <c r="AV548" s="13" t="s">
        <v>92</v>
      </c>
      <c r="AW548" s="13" t="s">
        <v>40</v>
      </c>
      <c r="AX548" s="13" t="s">
        <v>85</v>
      </c>
      <c r="AY548" s="252" t="s">
        <v>193</v>
      </c>
    </row>
    <row r="549" s="14" customFormat="1">
      <c r="A549" s="14"/>
      <c r="B549" s="253"/>
      <c r="C549" s="254"/>
      <c r="D549" s="244" t="s">
        <v>201</v>
      </c>
      <c r="E549" s="255" t="s">
        <v>1</v>
      </c>
      <c r="F549" s="256" t="s">
        <v>1409</v>
      </c>
      <c r="G549" s="254"/>
      <c r="H549" s="257">
        <v>6</v>
      </c>
      <c r="I549" s="258"/>
      <c r="J549" s="254"/>
      <c r="K549" s="254"/>
      <c r="L549" s="259"/>
      <c r="M549" s="260"/>
      <c r="N549" s="261"/>
      <c r="O549" s="261"/>
      <c r="P549" s="261"/>
      <c r="Q549" s="261"/>
      <c r="R549" s="261"/>
      <c r="S549" s="261"/>
      <c r="T549" s="262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63" t="s">
        <v>201</v>
      </c>
      <c r="AU549" s="263" t="s">
        <v>94</v>
      </c>
      <c r="AV549" s="14" t="s">
        <v>94</v>
      </c>
      <c r="AW549" s="14" t="s">
        <v>40</v>
      </c>
      <c r="AX549" s="14" t="s">
        <v>85</v>
      </c>
      <c r="AY549" s="263" t="s">
        <v>193</v>
      </c>
    </row>
    <row r="550" s="13" customFormat="1">
      <c r="A550" s="13"/>
      <c r="B550" s="242"/>
      <c r="C550" s="243"/>
      <c r="D550" s="244" t="s">
        <v>201</v>
      </c>
      <c r="E550" s="245" t="s">
        <v>1</v>
      </c>
      <c r="F550" s="246" t="s">
        <v>1503</v>
      </c>
      <c r="G550" s="243"/>
      <c r="H550" s="245" t="s">
        <v>1</v>
      </c>
      <c r="I550" s="247"/>
      <c r="J550" s="243"/>
      <c r="K550" s="243"/>
      <c r="L550" s="248"/>
      <c r="M550" s="249"/>
      <c r="N550" s="250"/>
      <c r="O550" s="250"/>
      <c r="P550" s="250"/>
      <c r="Q550" s="250"/>
      <c r="R550" s="250"/>
      <c r="S550" s="250"/>
      <c r="T550" s="251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2" t="s">
        <v>201</v>
      </c>
      <c r="AU550" s="252" t="s">
        <v>94</v>
      </c>
      <c r="AV550" s="13" t="s">
        <v>92</v>
      </c>
      <c r="AW550" s="13" t="s">
        <v>40</v>
      </c>
      <c r="AX550" s="13" t="s">
        <v>85</v>
      </c>
      <c r="AY550" s="252" t="s">
        <v>193</v>
      </c>
    </row>
    <row r="551" s="14" customFormat="1">
      <c r="A551" s="14"/>
      <c r="B551" s="253"/>
      <c r="C551" s="254"/>
      <c r="D551" s="244" t="s">
        <v>201</v>
      </c>
      <c r="E551" s="255" t="s">
        <v>1</v>
      </c>
      <c r="F551" s="256" t="s">
        <v>94</v>
      </c>
      <c r="G551" s="254"/>
      <c r="H551" s="257">
        <v>2</v>
      </c>
      <c r="I551" s="258"/>
      <c r="J551" s="254"/>
      <c r="K551" s="254"/>
      <c r="L551" s="259"/>
      <c r="M551" s="260"/>
      <c r="N551" s="261"/>
      <c r="O551" s="261"/>
      <c r="P551" s="261"/>
      <c r="Q551" s="261"/>
      <c r="R551" s="261"/>
      <c r="S551" s="261"/>
      <c r="T551" s="262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3" t="s">
        <v>201</v>
      </c>
      <c r="AU551" s="263" t="s">
        <v>94</v>
      </c>
      <c r="AV551" s="14" t="s">
        <v>94</v>
      </c>
      <c r="AW551" s="14" t="s">
        <v>40</v>
      </c>
      <c r="AX551" s="14" t="s">
        <v>85</v>
      </c>
      <c r="AY551" s="263" t="s">
        <v>193</v>
      </c>
    </row>
    <row r="552" s="13" customFormat="1">
      <c r="A552" s="13"/>
      <c r="B552" s="242"/>
      <c r="C552" s="243"/>
      <c r="D552" s="244" t="s">
        <v>201</v>
      </c>
      <c r="E552" s="245" t="s">
        <v>1</v>
      </c>
      <c r="F552" s="246" t="s">
        <v>1525</v>
      </c>
      <c r="G552" s="243"/>
      <c r="H552" s="245" t="s">
        <v>1</v>
      </c>
      <c r="I552" s="247"/>
      <c r="J552" s="243"/>
      <c r="K552" s="243"/>
      <c r="L552" s="248"/>
      <c r="M552" s="249"/>
      <c r="N552" s="250"/>
      <c r="O552" s="250"/>
      <c r="P552" s="250"/>
      <c r="Q552" s="250"/>
      <c r="R552" s="250"/>
      <c r="S552" s="250"/>
      <c r="T552" s="25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2" t="s">
        <v>201</v>
      </c>
      <c r="AU552" s="252" t="s">
        <v>94</v>
      </c>
      <c r="AV552" s="13" t="s">
        <v>92</v>
      </c>
      <c r="AW552" s="13" t="s">
        <v>40</v>
      </c>
      <c r="AX552" s="13" t="s">
        <v>85</v>
      </c>
      <c r="AY552" s="252" t="s">
        <v>193</v>
      </c>
    </row>
    <row r="553" s="13" customFormat="1">
      <c r="A553" s="13"/>
      <c r="B553" s="242"/>
      <c r="C553" s="243"/>
      <c r="D553" s="244" t="s">
        <v>201</v>
      </c>
      <c r="E553" s="245" t="s">
        <v>1</v>
      </c>
      <c r="F553" s="246" t="s">
        <v>1535</v>
      </c>
      <c r="G553" s="243"/>
      <c r="H553" s="245" t="s">
        <v>1</v>
      </c>
      <c r="I553" s="247"/>
      <c r="J553" s="243"/>
      <c r="K553" s="243"/>
      <c r="L553" s="248"/>
      <c r="M553" s="249"/>
      <c r="N553" s="250"/>
      <c r="O553" s="250"/>
      <c r="P553" s="250"/>
      <c r="Q553" s="250"/>
      <c r="R553" s="250"/>
      <c r="S553" s="250"/>
      <c r="T553" s="25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52" t="s">
        <v>201</v>
      </c>
      <c r="AU553" s="252" t="s">
        <v>94</v>
      </c>
      <c r="AV553" s="13" t="s">
        <v>92</v>
      </c>
      <c r="AW553" s="13" t="s">
        <v>40</v>
      </c>
      <c r="AX553" s="13" t="s">
        <v>85</v>
      </c>
      <c r="AY553" s="252" t="s">
        <v>193</v>
      </c>
    </row>
    <row r="554" s="14" customFormat="1">
      <c r="A554" s="14"/>
      <c r="B554" s="253"/>
      <c r="C554" s="254"/>
      <c r="D554" s="244" t="s">
        <v>201</v>
      </c>
      <c r="E554" s="255" t="s">
        <v>1</v>
      </c>
      <c r="F554" s="256" t="s">
        <v>1409</v>
      </c>
      <c r="G554" s="254"/>
      <c r="H554" s="257">
        <v>6</v>
      </c>
      <c r="I554" s="258"/>
      <c r="J554" s="254"/>
      <c r="K554" s="254"/>
      <c r="L554" s="259"/>
      <c r="M554" s="260"/>
      <c r="N554" s="261"/>
      <c r="O554" s="261"/>
      <c r="P554" s="261"/>
      <c r="Q554" s="261"/>
      <c r="R554" s="261"/>
      <c r="S554" s="261"/>
      <c r="T554" s="262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63" t="s">
        <v>201</v>
      </c>
      <c r="AU554" s="263" t="s">
        <v>94</v>
      </c>
      <c r="AV554" s="14" t="s">
        <v>94</v>
      </c>
      <c r="AW554" s="14" t="s">
        <v>40</v>
      </c>
      <c r="AX554" s="14" t="s">
        <v>85</v>
      </c>
      <c r="AY554" s="263" t="s">
        <v>193</v>
      </c>
    </row>
    <row r="555" s="13" customFormat="1">
      <c r="A555" s="13"/>
      <c r="B555" s="242"/>
      <c r="C555" s="243"/>
      <c r="D555" s="244" t="s">
        <v>201</v>
      </c>
      <c r="E555" s="245" t="s">
        <v>1</v>
      </c>
      <c r="F555" s="246" t="s">
        <v>1503</v>
      </c>
      <c r="G555" s="243"/>
      <c r="H555" s="245" t="s">
        <v>1</v>
      </c>
      <c r="I555" s="247"/>
      <c r="J555" s="243"/>
      <c r="K555" s="243"/>
      <c r="L555" s="248"/>
      <c r="M555" s="249"/>
      <c r="N555" s="250"/>
      <c r="O555" s="250"/>
      <c r="P555" s="250"/>
      <c r="Q555" s="250"/>
      <c r="R555" s="250"/>
      <c r="S555" s="250"/>
      <c r="T555" s="251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2" t="s">
        <v>201</v>
      </c>
      <c r="AU555" s="252" t="s">
        <v>94</v>
      </c>
      <c r="AV555" s="13" t="s">
        <v>92</v>
      </c>
      <c r="AW555" s="13" t="s">
        <v>40</v>
      </c>
      <c r="AX555" s="13" t="s">
        <v>85</v>
      </c>
      <c r="AY555" s="252" t="s">
        <v>193</v>
      </c>
    </row>
    <row r="556" s="14" customFormat="1">
      <c r="A556" s="14"/>
      <c r="B556" s="253"/>
      <c r="C556" s="254"/>
      <c r="D556" s="244" t="s">
        <v>201</v>
      </c>
      <c r="E556" s="255" t="s">
        <v>1</v>
      </c>
      <c r="F556" s="256" t="s">
        <v>94</v>
      </c>
      <c r="G556" s="254"/>
      <c r="H556" s="257">
        <v>2</v>
      </c>
      <c r="I556" s="258"/>
      <c r="J556" s="254"/>
      <c r="K556" s="254"/>
      <c r="L556" s="259"/>
      <c r="M556" s="260"/>
      <c r="N556" s="261"/>
      <c r="O556" s="261"/>
      <c r="P556" s="261"/>
      <c r="Q556" s="261"/>
      <c r="R556" s="261"/>
      <c r="S556" s="261"/>
      <c r="T556" s="26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63" t="s">
        <v>201</v>
      </c>
      <c r="AU556" s="263" t="s">
        <v>94</v>
      </c>
      <c r="AV556" s="14" t="s">
        <v>94</v>
      </c>
      <c r="AW556" s="14" t="s">
        <v>40</v>
      </c>
      <c r="AX556" s="14" t="s">
        <v>85</v>
      </c>
      <c r="AY556" s="263" t="s">
        <v>193</v>
      </c>
    </row>
    <row r="557" s="13" customFormat="1">
      <c r="A557" s="13"/>
      <c r="B557" s="242"/>
      <c r="C557" s="243"/>
      <c r="D557" s="244" t="s">
        <v>201</v>
      </c>
      <c r="E557" s="245" t="s">
        <v>1</v>
      </c>
      <c r="F557" s="246" t="s">
        <v>1536</v>
      </c>
      <c r="G557" s="243"/>
      <c r="H557" s="245" t="s">
        <v>1</v>
      </c>
      <c r="I557" s="247"/>
      <c r="J557" s="243"/>
      <c r="K557" s="243"/>
      <c r="L557" s="248"/>
      <c r="M557" s="249"/>
      <c r="N557" s="250"/>
      <c r="O557" s="250"/>
      <c r="P557" s="250"/>
      <c r="Q557" s="250"/>
      <c r="R557" s="250"/>
      <c r="S557" s="250"/>
      <c r="T557" s="251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2" t="s">
        <v>201</v>
      </c>
      <c r="AU557" s="252" t="s">
        <v>94</v>
      </c>
      <c r="AV557" s="13" t="s">
        <v>92</v>
      </c>
      <c r="AW557" s="13" t="s">
        <v>40</v>
      </c>
      <c r="AX557" s="13" t="s">
        <v>85</v>
      </c>
      <c r="AY557" s="252" t="s">
        <v>193</v>
      </c>
    </row>
    <row r="558" s="14" customFormat="1">
      <c r="A558" s="14"/>
      <c r="B558" s="253"/>
      <c r="C558" s="254"/>
      <c r="D558" s="244" t="s">
        <v>201</v>
      </c>
      <c r="E558" s="255" t="s">
        <v>1</v>
      </c>
      <c r="F558" s="256" t="s">
        <v>1434</v>
      </c>
      <c r="G558" s="254"/>
      <c r="H558" s="257">
        <v>2</v>
      </c>
      <c r="I558" s="258"/>
      <c r="J558" s="254"/>
      <c r="K558" s="254"/>
      <c r="L558" s="259"/>
      <c r="M558" s="260"/>
      <c r="N558" s="261"/>
      <c r="O558" s="261"/>
      <c r="P558" s="261"/>
      <c r="Q558" s="261"/>
      <c r="R558" s="261"/>
      <c r="S558" s="261"/>
      <c r="T558" s="262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63" t="s">
        <v>201</v>
      </c>
      <c r="AU558" s="263" t="s">
        <v>94</v>
      </c>
      <c r="AV558" s="14" t="s">
        <v>94</v>
      </c>
      <c r="AW558" s="14" t="s">
        <v>40</v>
      </c>
      <c r="AX558" s="14" t="s">
        <v>85</v>
      </c>
      <c r="AY558" s="263" t="s">
        <v>193</v>
      </c>
    </row>
    <row r="559" s="13" customFormat="1">
      <c r="A559" s="13"/>
      <c r="B559" s="242"/>
      <c r="C559" s="243"/>
      <c r="D559" s="244" t="s">
        <v>201</v>
      </c>
      <c r="E559" s="245" t="s">
        <v>1</v>
      </c>
      <c r="F559" s="246" t="s">
        <v>1537</v>
      </c>
      <c r="G559" s="243"/>
      <c r="H559" s="245" t="s">
        <v>1</v>
      </c>
      <c r="I559" s="247"/>
      <c r="J559" s="243"/>
      <c r="K559" s="243"/>
      <c r="L559" s="248"/>
      <c r="M559" s="249"/>
      <c r="N559" s="250"/>
      <c r="O559" s="250"/>
      <c r="P559" s="250"/>
      <c r="Q559" s="250"/>
      <c r="R559" s="250"/>
      <c r="S559" s="250"/>
      <c r="T559" s="25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2" t="s">
        <v>201</v>
      </c>
      <c r="AU559" s="252" t="s">
        <v>94</v>
      </c>
      <c r="AV559" s="13" t="s">
        <v>92</v>
      </c>
      <c r="AW559" s="13" t="s">
        <v>40</v>
      </c>
      <c r="AX559" s="13" t="s">
        <v>85</v>
      </c>
      <c r="AY559" s="252" t="s">
        <v>193</v>
      </c>
    </row>
    <row r="560" s="14" customFormat="1">
      <c r="A560" s="14"/>
      <c r="B560" s="253"/>
      <c r="C560" s="254"/>
      <c r="D560" s="244" t="s">
        <v>201</v>
      </c>
      <c r="E560" s="255" t="s">
        <v>1</v>
      </c>
      <c r="F560" s="256" t="s">
        <v>1434</v>
      </c>
      <c r="G560" s="254"/>
      <c r="H560" s="257">
        <v>2</v>
      </c>
      <c r="I560" s="258"/>
      <c r="J560" s="254"/>
      <c r="K560" s="254"/>
      <c r="L560" s="259"/>
      <c r="M560" s="260"/>
      <c r="N560" s="261"/>
      <c r="O560" s="261"/>
      <c r="P560" s="261"/>
      <c r="Q560" s="261"/>
      <c r="R560" s="261"/>
      <c r="S560" s="261"/>
      <c r="T560" s="262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63" t="s">
        <v>201</v>
      </c>
      <c r="AU560" s="263" t="s">
        <v>94</v>
      </c>
      <c r="AV560" s="14" t="s">
        <v>94</v>
      </c>
      <c r="AW560" s="14" t="s">
        <v>40</v>
      </c>
      <c r="AX560" s="14" t="s">
        <v>85</v>
      </c>
      <c r="AY560" s="263" t="s">
        <v>193</v>
      </c>
    </row>
    <row r="561" s="15" customFormat="1">
      <c r="A561" s="15"/>
      <c r="B561" s="264"/>
      <c r="C561" s="265"/>
      <c r="D561" s="244" t="s">
        <v>201</v>
      </c>
      <c r="E561" s="266" t="s">
        <v>1</v>
      </c>
      <c r="F561" s="267" t="s">
        <v>252</v>
      </c>
      <c r="G561" s="265"/>
      <c r="H561" s="268">
        <v>34</v>
      </c>
      <c r="I561" s="269"/>
      <c r="J561" s="265"/>
      <c r="K561" s="265"/>
      <c r="L561" s="270"/>
      <c r="M561" s="271"/>
      <c r="N561" s="272"/>
      <c r="O561" s="272"/>
      <c r="P561" s="272"/>
      <c r="Q561" s="272"/>
      <c r="R561" s="272"/>
      <c r="S561" s="272"/>
      <c r="T561" s="273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74" t="s">
        <v>201</v>
      </c>
      <c r="AU561" s="274" t="s">
        <v>94</v>
      </c>
      <c r="AV561" s="15" t="s">
        <v>199</v>
      </c>
      <c r="AW561" s="15" t="s">
        <v>40</v>
      </c>
      <c r="AX561" s="15" t="s">
        <v>92</v>
      </c>
      <c r="AY561" s="274" t="s">
        <v>193</v>
      </c>
    </row>
    <row r="562" s="2" customFormat="1" ht="24.15" customHeight="1">
      <c r="A562" s="40"/>
      <c r="B562" s="41"/>
      <c r="C562" s="229" t="s">
        <v>893</v>
      </c>
      <c r="D562" s="229" t="s">
        <v>196</v>
      </c>
      <c r="E562" s="230" t="s">
        <v>1538</v>
      </c>
      <c r="F562" s="231" t="s">
        <v>1539</v>
      </c>
      <c r="G562" s="232" t="s">
        <v>221</v>
      </c>
      <c r="H562" s="233">
        <v>34</v>
      </c>
      <c r="I562" s="234"/>
      <c r="J562" s="235">
        <f>ROUND(I562*H562,2)</f>
        <v>0</v>
      </c>
      <c r="K562" s="231" t="s">
        <v>222</v>
      </c>
      <c r="L562" s="46"/>
      <c r="M562" s="236" t="s">
        <v>1</v>
      </c>
      <c r="N562" s="237" t="s">
        <v>50</v>
      </c>
      <c r="O562" s="93"/>
      <c r="P562" s="238">
        <f>O562*H562</f>
        <v>0</v>
      </c>
      <c r="Q562" s="238">
        <v>1.9760000000000001E-05</v>
      </c>
      <c r="R562" s="238">
        <f>Q562*H562</f>
        <v>0.00067184000000000005</v>
      </c>
      <c r="S562" s="238">
        <v>0</v>
      </c>
      <c r="T562" s="239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40" t="s">
        <v>580</v>
      </c>
      <c r="AT562" s="240" t="s">
        <v>196</v>
      </c>
      <c r="AU562" s="240" t="s">
        <v>94</v>
      </c>
      <c r="AY562" s="18" t="s">
        <v>193</v>
      </c>
      <c r="BE562" s="241">
        <f>IF(N562="základní",J562,0)</f>
        <v>0</v>
      </c>
      <c r="BF562" s="241">
        <f>IF(N562="snížená",J562,0)</f>
        <v>0</v>
      </c>
      <c r="BG562" s="241">
        <f>IF(N562="zákl. přenesená",J562,0)</f>
        <v>0</v>
      </c>
      <c r="BH562" s="241">
        <f>IF(N562="sníž. přenesená",J562,0)</f>
        <v>0</v>
      </c>
      <c r="BI562" s="241">
        <f>IF(N562="nulová",J562,0)</f>
        <v>0</v>
      </c>
      <c r="BJ562" s="18" t="s">
        <v>92</v>
      </c>
      <c r="BK562" s="241">
        <f>ROUND(I562*H562,2)</f>
        <v>0</v>
      </c>
      <c r="BL562" s="18" t="s">
        <v>580</v>
      </c>
      <c r="BM562" s="240" t="s">
        <v>1540</v>
      </c>
    </row>
    <row r="563" s="2" customFormat="1" ht="24.15" customHeight="1">
      <c r="A563" s="40"/>
      <c r="B563" s="41"/>
      <c r="C563" s="229" t="s">
        <v>897</v>
      </c>
      <c r="D563" s="229" t="s">
        <v>196</v>
      </c>
      <c r="E563" s="230" t="s">
        <v>1541</v>
      </c>
      <c r="F563" s="231" t="s">
        <v>1542</v>
      </c>
      <c r="G563" s="232" t="s">
        <v>221</v>
      </c>
      <c r="H563" s="233">
        <v>2</v>
      </c>
      <c r="I563" s="234"/>
      <c r="J563" s="235">
        <f>ROUND(I563*H563,2)</f>
        <v>0</v>
      </c>
      <c r="K563" s="231" t="s">
        <v>222</v>
      </c>
      <c r="L563" s="46"/>
      <c r="M563" s="236" t="s">
        <v>1</v>
      </c>
      <c r="N563" s="237" t="s">
        <v>50</v>
      </c>
      <c r="O563" s="93"/>
      <c r="P563" s="238">
        <f>O563*H563</f>
        <v>0</v>
      </c>
      <c r="Q563" s="238">
        <v>1.9239999999999999E-05</v>
      </c>
      <c r="R563" s="238">
        <f>Q563*H563</f>
        <v>3.8479999999999997E-05</v>
      </c>
      <c r="S563" s="238">
        <v>0</v>
      </c>
      <c r="T563" s="239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40" t="s">
        <v>580</v>
      </c>
      <c r="AT563" s="240" t="s">
        <v>196</v>
      </c>
      <c r="AU563" s="240" t="s">
        <v>94</v>
      </c>
      <c r="AY563" s="18" t="s">
        <v>193</v>
      </c>
      <c r="BE563" s="241">
        <f>IF(N563="základní",J563,0)</f>
        <v>0</v>
      </c>
      <c r="BF563" s="241">
        <f>IF(N563="snížená",J563,0)</f>
        <v>0</v>
      </c>
      <c r="BG563" s="241">
        <f>IF(N563="zákl. přenesená",J563,0)</f>
        <v>0</v>
      </c>
      <c r="BH563" s="241">
        <f>IF(N563="sníž. přenesená",J563,0)</f>
        <v>0</v>
      </c>
      <c r="BI563" s="241">
        <f>IF(N563="nulová",J563,0)</f>
        <v>0</v>
      </c>
      <c r="BJ563" s="18" t="s">
        <v>92</v>
      </c>
      <c r="BK563" s="241">
        <f>ROUND(I563*H563,2)</f>
        <v>0</v>
      </c>
      <c r="BL563" s="18" t="s">
        <v>580</v>
      </c>
      <c r="BM563" s="240" t="s">
        <v>1543</v>
      </c>
    </row>
    <row r="564" s="13" customFormat="1">
      <c r="A564" s="13"/>
      <c r="B564" s="242"/>
      <c r="C564" s="243"/>
      <c r="D564" s="244" t="s">
        <v>201</v>
      </c>
      <c r="E564" s="245" t="s">
        <v>1</v>
      </c>
      <c r="F564" s="246" t="s">
        <v>1523</v>
      </c>
      <c r="G564" s="243"/>
      <c r="H564" s="245" t="s">
        <v>1</v>
      </c>
      <c r="I564" s="247"/>
      <c r="J564" s="243"/>
      <c r="K564" s="243"/>
      <c r="L564" s="248"/>
      <c r="M564" s="249"/>
      <c r="N564" s="250"/>
      <c r="O564" s="250"/>
      <c r="P564" s="250"/>
      <c r="Q564" s="250"/>
      <c r="R564" s="250"/>
      <c r="S564" s="250"/>
      <c r="T564" s="251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2" t="s">
        <v>201</v>
      </c>
      <c r="AU564" s="252" t="s">
        <v>94</v>
      </c>
      <c r="AV564" s="13" t="s">
        <v>92</v>
      </c>
      <c r="AW564" s="13" t="s">
        <v>40</v>
      </c>
      <c r="AX564" s="13" t="s">
        <v>85</v>
      </c>
      <c r="AY564" s="252" t="s">
        <v>193</v>
      </c>
    </row>
    <row r="565" s="14" customFormat="1">
      <c r="A565" s="14"/>
      <c r="B565" s="253"/>
      <c r="C565" s="254"/>
      <c r="D565" s="244" t="s">
        <v>201</v>
      </c>
      <c r="E565" s="255" t="s">
        <v>1</v>
      </c>
      <c r="F565" s="256" t="s">
        <v>92</v>
      </c>
      <c r="G565" s="254"/>
      <c r="H565" s="257">
        <v>1</v>
      </c>
      <c r="I565" s="258"/>
      <c r="J565" s="254"/>
      <c r="K565" s="254"/>
      <c r="L565" s="259"/>
      <c r="M565" s="260"/>
      <c r="N565" s="261"/>
      <c r="O565" s="261"/>
      <c r="P565" s="261"/>
      <c r="Q565" s="261"/>
      <c r="R565" s="261"/>
      <c r="S565" s="261"/>
      <c r="T565" s="262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63" t="s">
        <v>201</v>
      </c>
      <c r="AU565" s="263" t="s">
        <v>94</v>
      </c>
      <c r="AV565" s="14" t="s">
        <v>94</v>
      </c>
      <c r="AW565" s="14" t="s">
        <v>40</v>
      </c>
      <c r="AX565" s="14" t="s">
        <v>85</v>
      </c>
      <c r="AY565" s="263" t="s">
        <v>193</v>
      </c>
    </row>
    <row r="566" s="13" customFormat="1">
      <c r="A566" s="13"/>
      <c r="B566" s="242"/>
      <c r="C566" s="243"/>
      <c r="D566" s="244" t="s">
        <v>201</v>
      </c>
      <c r="E566" s="245" t="s">
        <v>1</v>
      </c>
      <c r="F566" s="246" t="s">
        <v>1524</v>
      </c>
      <c r="G566" s="243"/>
      <c r="H566" s="245" t="s">
        <v>1</v>
      </c>
      <c r="I566" s="247"/>
      <c r="J566" s="243"/>
      <c r="K566" s="243"/>
      <c r="L566" s="248"/>
      <c r="M566" s="249"/>
      <c r="N566" s="250"/>
      <c r="O566" s="250"/>
      <c r="P566" s="250"/>
      <c r="Q566" s="250"/>
      <c r="R566" s="250"/>
      <c r="S566" s="250"/>
      <c r="T566" s="25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2" t="s">
        <v>201</v>
      </c>
      <c r="AU566" s="252" t="s">
        <v>94</v>
      </c>
      <c r="AV566" s="13" t="s">
        <v>92</v>
      </c>
      <c r="AW566" s="13" t="s">
        <v>40</v>
      </c>
      <c r="AX566" s="13" t="s">
        <v>85</v>
      </c>
      <c r="AY566" s="252" t="s">
        <v>193</v>
      </c>
    </row>
    <row r="567" s="14" customFormat="1">
      <c r="A567" s="14"/>
      <c r="B567" s="253"/>
      <c r="C567" s="254"/>
      <c r="D567" s="244" t="s">
        <v>201</v>
      </c>
      <c r="E567" s="255" t="s">
        <v>1</v>
      </c>
      <c r="F567" s="256" t="s">
        <v>92</v>
      </c>
      <c r="G567" s="254"/>
      <c r="H567" s="257">
        <v>1</v>
      </c>
      <c r="I567" s="258"/>
      <c r="J567" s="254"/>
      <c r="K567" s="254"/>
      <c r="L567" s="259"/>
      <c r="M567" s="260"/>
      <c r="N567" s="261"/>
      <c r="O567" s="261"/>
      <c r="P567" s="261"/>
      <c r="Q567" s="261"/>
      <c r="R567" s="261"/>
      <c r="S567" s="261"/>
      <c r="T567" s="262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3" t="s">
        <v>201</v>
      </c>
      <c r="AU567" s="263" t="s">
        <v>94</v>
      </c>
      <c r="AV567" s="14" t="s">
        <v>94</v>
      </c>
      <c r="AW567" s="14" t="s">
        <v>40</v>
      </c>
      <c r="AX567" s="14" t="s">
        <v>85</v>
      </c>
      <c r="AY567" s="263" t="s">
        <v>193</v>
      </c>
    </row>
    <row r="568" s="15" customFormat="1">
      <c r="A568" s="15"/>
      <c r="B568" s="264"/>
      <c r="C568" s="265"/>
      <c r="D568" s="244" t="s">
        <v>201</v>
      </c>
      <c r="E568" s="266" t="s">
        <v>1</v>
      </c>
      <c r="F568" s="267" t="s">
        <v>252</v>
      </c>
      <c r="G568" s="265"/>
      <c r="H568" s="268">
        <v>2</v>
      </c>
      <c r="I568" s="269"/>
      <c r="J568" s="265"/>
      <c r="K568" s="265"/>
      <c r="L568" s="270"/>
      <c r="M568" s="271"/>
      <c r="N568" s="272"/>
      <c r="O568" s="272"/>
      <c r="P568" s="272"/>
      <c r="Q568" s="272"/>
      <c r="R568" s="272"/>
      <c r="S568" s="272"/>
      <c r="T568" s="273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74" t="s">
        <v>201</v>
      </c>
      <c r="AU568" s="274" t="s">
        <v>94</v>
      </c>
      <c r="AV568" s="15" t="s">
        <v>199</v>
      </c>
      <c r="AW568" s="15" t="s">
        <v>40</v>
      </c>
      <c r="AX568" s="15" t="s">
        <v>92</v>
      </c>
      <c r="AY568" s="274" t="s">
        <v>193</v>
      </c>
    </row>
    <row r="569" s="2" customFormat="1" ht="24.15" customHeight="1">
      <c r="A569" s="40"/>
      <c r="B569" s="41"/>
      <c r="C569" s="229" t="s">
        <v>901</v>
      </c>
      <c r="D569" s="229" t="s">
        <v>196</v>
      </c>
      <c r="E569" s="230" t="s">
        <v>1544</v>
      </c>
      <c r="F569" s="231" t="s">
        <v>1545</v>
      </c>
      <c r="G569" s="232" t="s">
        <v>160</v>
      </c>
      <c r="H569" s="233">
        <v>18</v>
      </c>
      <c r="I569" s="234"/>
      <c r="J569" s="235">
        <f>ROUND(I569*H569,2)</f>
        <v>0</v>
      </c>
      <c r="K569" s="231" t="s">
        <v>222</v>
      </c>
      <c r="L569" s="46"/>
      <c r="M569" s="236" t="s">
        <v>1</v>
      </c>
      <c r="N569" s="237" t="s">
        <v>50</v>
      </c>
      <c r="O569" s="93"/>
      <c r="P569" s="238">
        <f>O569*H569</f>
        <v>0</v>
      </c>
      <c r="Q569" s="238">
        <v>0</v>
      </c>
      <c r="R569" s="238">
        <f>Q569*H569</f>
        <v>0</v>
      </c>
      <c r="S569" s="238">
        <v>0</v>
      </c>
      <c r="T569" s="239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40" t="s">
        <v>580</v>
      </c>
      <c r="AT569" s="240" t="s">
        <v>196</v>
      </c>
      <c r="AU569" s="240" t="s">
        <v>94</v>
      </c>
      <c r="AY569" s="18" t="s">
        <v>193</v>
      </c>
      <c r="BE569" s="241">
        <f>IF(N569="základní",J569,0)</f>
        <v>0</v>
      </c>
      <c r="BF569" s="241">
        <f>IF(N569="snížená",J569,0)</f>
        <v>0</v>
      </c>
      <c r="BG569" s="241">
        <f>IF(N569="zákl. přenesená",J569,0)</f>
        <v>0</v>
      </c>
      <c r="BH569" s="241">
        <f>IF(N569="sníž. přenesená",J569,0)</f>
        <v>0</v>
      </c>
      <c r="BI569" s="241">
        <f>IF(N569="nulová",J569,0)</f>
        <v>0</v>
      </c>
      <c r="BJ569" s="18" t="s">
        <v>92</v>
      </c>
      <c r="BK569" s="241">
        <f>ROUND(I569*H569,2)</f>
        <v>0</v>
      </c>
      <c r="BL569" s="18" t="s">
        <v>580</v>
      </c>
      <c r="BM569" s="240" t="s">
        <v>1546</v>
      </c>
    </row>
    <row r="570" s="14" customFormat="1">
      <c r="A570" s="14"/>
      <c r="B570" s="253"/>
      <c r="C570" s="254"/>
      <c r="D570" s="244" t="s">
        <v>201</v>
      </c>
      <c r="E570" s="255" t="s">
        <v>1</v>
      </c>
      <c r="F570" s="256" t="s">
        <v>1529</v>
      </c>
      <c r="G570" s="254"/>
      <c r="H570" s="257">
        <v>18</v>
      </c>
      <c r="I570" s="258"/>
      <c r="J570" s="254"/>
      <c r="K570" s="254"/>
      <c r="L570" s="259"/>
      <c r="M570" s="260"/>
      <c r="N570" s="261"/>
      <c r="O570" s="261"/>
      <c r="P570" s="261"/>
      <c r="Q570" s="261"/>
      <c r="R570" s="261"/>
      <c r="S570" s="261"/>
      <c r="T570" s="262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63" t="s">
        <v>201</v>
      </c>
      <c r="AU570" s="263" t="s">
        <v>94</v>
      </c>
      <c r="AV570" s="14" t="s">
        <v>94</v>
      </c>
      <c r="AW570" s="14" t="s">
        <v>40</v>
      </c>
      <c r="AX570" s="14" t="s">
        <v>92</v>
      </c>
      <c r="AY570" s="263" t="s">
        <v>193</v>
      </c>
    </row>
    <row r="571" s="2" customFormat="1" ht="24.15" customHeight="1">
      <c r="A571" s="40"/>
      <c r="B571" s="41"/>
      <c r="C571" s="229" t="s">
        <v>905</v>
      </c>
      <c r="D571" s="229" t="s">
        <v>196</v>
      </c>
      <c r="E571" s="230" t="s">
        <v>1547</v>
      </c>
      <c r="F571" s="231" t="s">
        <v>1548</v>
      </c>
      <c r="G571" s="232" t="s">
        <v>221</v>
      </c>
      <c r="H571" s="233">
        <v>4</v>
      </c>
      <c r="I571" s="234"/>
      <c r="J571" s="235">
        <f>ROUND(I571*H571,2)</f>
        <v>0</v>
      </c>
      <c r="K571" s="231" t="s">
        <v>222</v>
      </c>
      <c r="L571" s="46"/>
      <c r="M571" s="236" t="s">
        <v>1</v>
      </c>
      <c r="N571" s="237" t="s">
        <v>50</v>
      </c>
      <c r="O571" s="93"/>
      <c r="P571" s="238">
        <f>O571*H571</f>
        <v>0</v>
      </c>
      <c r="Q571" s="238">
        <v>7.2799999999999998E-06</v>
      </c>
      <c r="R571" s="238">
        <f>Q571*H571</f>
        <v>2.9119999999999999E-05</v>
      </c>
      <c r="S571" s="238">
        <v>0</v>
      </c>
      <c r="T571" s="239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40" t="s">
        <v>580</v>
      </c>
      <c r="AT571" s="240" t="s">
        <v>196</v>
      </c>
      <c r="AU571" s="240" t="s">
        <v>94</v>
      </c>
      <c r="AY571" s="18" t="s">
        <v>193</v>
      </c>
      <c r="BE571" s="241">
        <f>IF(N571="základní",J571,0)</f>
        <v>0</v>
      </c>
      <c r="BF571" s="241">
        <f>IF(N571="snížená",J571,0)</f>
        <v>0</v>
      </c>
      <c r="BG571" s="241">
        <f>IF(N571="zákl. přenesená",J571,0)</f>
        <v>0</v>
      </c>
      <c r="BH571" s="241">
        <f>IF(N571="sníž. přenesená",J571,0)</f>
        <v>0</v>
      </c>
      <c r="BI571" s="241">
        <f>IF(N571="nulová",J571,0)</f>
        <v>0</v>
      </c>
      <c r="BJ571" s="18" t="s">
        <v>92</v>
      </c>
      <c r="BK571" s="241">
        <f>ROUND(I571*H571,2)</f>
        <v>0</v>
      </c>
      <c r="BL571" s="18" t="s">
        <v>580</v>
      </c>
      <c r="BM571" s="240" t="s">
        <v>1549</v>
      </c>
    </row>
    <row r="572" s="13" customFormat="1">
      <c r="A572" s="13"/>
      <c r="B572" s="242"/>
      <c r="C572" s="243"/>
      <c r="D572" s="244" t="s">
        <v>201</v>
      </c>
      <c r="E572" s="245" t="s">
        <v>1</v>
      </c>
      <c r="F572" s="246" t="s">
        <v>1524</v>
      </c>
      <c r="G572" s="243"/>
      <c r="H572" s="245" t="s">
        <v>1</v>
      </c>
      <c r="I572" s="247"/>
      <c r="J572" s="243"/>
      <c r="K572" s="243"/>
      <c r="L572" s="248"/>
      <c r="M572" s="249"/>
      <c r="N572" s="250"/>
      <c r="O572" s="250"/>
      <c r="P572" s="250"/>
      <c r="Q572" s="250"/>
      <c r="R572" s="250"/>
      <c r="S572" s="250"/>
      <c r="T572" s="251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52" t="s">
        <v>201</v>
      </c>
      <c r="AU572" s="252" t="s">
        <v>94</v>
      </c>
      <c r="AV572" s="13" t="s">
        <v>92</v>
      </c>
      <c r="AW572" s="13" t="s">
        <v>40</v>
      </c>
      <c r="AX572" s="13" t="s">
        <v>85</v>
      </c>
      <c r="AY572" s="252" t="s">
        <v>193</v>
      </c>
    </row>
    <row r="573" s="13" customFormat="1">
      <c r="A573" s="13"/>
      <c r="B573" s="242"/>
      <c r="C573" s="243"/>
      <c r="D573" s="244" t="s">
        <v>201</v>
      </c>
      <c r="E573" s="245" t="s">
        <v>1</v>
      </c>
      <c r="F573" s="246" t="s">
        <v>1550</v>
      </c>
      <c r="G573" s="243"/>
      <c r="H573" s="245" t="s">
        <v>1</v>
      </c>
      <c r="I573" s="247"/>
      <c r="J573" s="243"/>
      <c r="K573" s="243"/>
      <c r="L573" s="248"/>
      <c r="M573" s="249"/>
      <c r="N573" s="250"/>
      <c r="O573" s="250"/>
      <c r="P573" s="250"/>
      <c r="Q573" s="250"/>
      <c r="R573" s="250"/>
      <c r="S573" s="250"/>
      <c r="T573" s="251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2" t="s">
        <v>201</v>
      </c>
      <c r="AU573" s="252" t="s">
        <v>94</v>
      </c>
      <c r="AV573" s="13" t="s">
        <v>92</v>
      </c>
      <c r="AW573" s="13" t="s">
        <v>40</v>
      </c>
      <c r="AX573" s="13" t="s">
        <v>85</v>
      </c>
      <c r="AY573" s="252" t="s">
        <v>193</v>
      </c>
    </row>
    <row r="574" s="14" customFormat="1">
      <c r="A574" s="14"/>
      <c r="B574" s="253"/>
      <c r="C574" s="254"/>
      <c r="D574" s="244" t="s">
        <v>201</v>
      </c>
      <c r="E574" s="255" t="s">
        <v>1</v>
      </c>
      <c r="F574" s="256" t="s">
        <v>1432</v>
      </c>
      <c r="G574" s="254"/>
      <c r="H574" s="257">
        <v>3</v>
      </c>
      <c r="I574" s="258"/>
      <c r="J574" s="254"/>
      <c r="K574" s="254"/>
      <c r="L574" s="259"/>
      <c r="M574" s="260"/>
      <c r="N574" s="261"/>
      <c r="O574" s="261"/>
      <c r="P574" s="261"/>
      <c r="Q574" s="261"/>
      <c r="R574" s="261"/>
      <c r="S574" s="261"/>
      <c r="T574" s="262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63" t="s">
        <v>201</v>
      </c>
      <c r="AU574" s="263" t="s">
        <v>94</v>
      </c>
      <c r="AV574" s="14" t="s">
        <v>94</v>
      </c>
      <c r="AW574" s="14" t="s">
        <v>40</v>
      </c>
      <c r="AX574" s="14" t="s">
        <v>85</v>
      </c>
      <c r="AY574" s="263" t="s">
        <v>193</v>
      </c>
    </row>
    <row r="575" s="13" customFormat="1">
      <c r="A575" s="13"/>
      <c r="B575" s="242"/>
      <c r="C575" s="243"/>
      <c r="D575" s="244" t="s">
        <v>201</v>
      </c>
      <c r="E575" s="245" t="s">
        <v>1</v>
      </c>
      <c r="F575" s="246" t="s">
        <v>1551</v>
      </c>
      <c r="G575" s="243"/>
      <c r="H575" s="245" t="s">
        <v>1</v>
      </c>
      <c r="I575" s="247"/>
      <c r="J575" s="243"/>
      <c r="K575" s="243"/>
      <c r="L575" s="248"/>
      <c r="M575" s="249"/>
      <c r="N575" s="250"/>
      <c r="O575" s="250"/>
      <c r="P575" s="250"/>
      <c r="Q575" s="250"/>
      <c r="R575" s="250"/>
      <c r="S575" s="250"/>
      <c r="T575" s="25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2" t="s">
        <v>201</v>
      </c>
      <c r="AU575" s="252" t="s">
        <v>94</v>
      </c>
      <c r="AV575" s="13" t="s">
        <v>92</v>
      </c>
      <c r="AW575" s="13" t="s">
        <v>40</v>
      </c>
      <c r="AX575" s="13" t="s">
        <v>85</v>
      </c>
      <c r="AY575" s="252" t="s">
        <v>193</v>
      </c>
    </row>
    <row r="576" s="14" customFormat="1">
      <c r="A576" s="14"/>
      <c r="B576" s="253"/>
      <c r="C576" s="254"/>
      <c r="D576" s="244" t="s">
        <v>201</v>
      </c>
      <c r="E576" s="255" t="s">
        <v>1</v>
      </c>
      <c r="F576" s="256" t="s">
        <v>92</v>
      </c>
      <c r="G576" s="254"/>
      <c r="H576" s="257">
        <v>1</v>
      </c>
      <c r="I576" s="258"/>
      <c r="J576" s="254"/>
      <c r="K576" s="254"/>
      <c r="L576" s="259"/>
      <c r="M576" s="260"/>
      <c r="N576" s="261"/>
      <c r="O576" s="261"/>
      <c r="P576" s="261"/>
      <c r="Q576" s="261"/>
      <c r="R576" s="261"/>
      <c r="S576" s="261"/>
      <c r="T576" s="262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3" t="s">
        <v>201</v>
      </c>
      <c r="AU576" s="263" t="s">
        <v>94</v>
      </c>
      <c r="AV576" s="14" t="s">
        <v>94</v>
      </c>
      <c r="AW576" s="14" t="s">
        <v>40</v>
      </c>
      <c r="AX576" s="14" t="s">
        <v>85</v>
      </c>
      <c r="AY576" s="263" t="s">
        <v>193</v>
      </c>
    </row>
    <row r="577" s="15" customFormat="1">
      <c r="A577" s="15"/>
      <c r="B577" s="264"/>
      <c r="C577" s="265"/>
      <c r="D577" s="244" t="s">
        <v>201</v>
      </c>
      <c r="E577" s="266" t="s">
        <v>1</v>
      </c>
      <c r="F577" s="267" t="s">
        <v>252</v>
      </c>
      <c r="G577" s="265"/>
      <c r="H577" s="268">
        <v>4</v>
      </c>
      <c r="I577" s="269"/>
      <c r="J577" s="265"/>
      <c r="K577" s="265"/>
      <c r="L577" s="270"/>
      <c r="M577" s="271"/>
      <c r="N577" s="272"/>
      <c r="O577" s="272"/>
      <c r="P577" s="272"/>
      <c r="Q577" s="272"/>
      <c r="R577" s="272"/>
      <c r="S577" s="272"/>
      <c r="T577" s="273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74" t="s">
        <v>201</v>
      </c>
      <c r="AU577" s="274" t="s">
        <v>94</v>
      </c>
      <c r="AV577" s="15" t="s">
        <v>199</v>
      </c>
      <c r="AW577" s="15" t="s">
        <v>40</v>
      </c>
      <c r="AX577" s="15" t="s">
        <v>92</v>
      </c>
      <c r="AY577" s="274" t="s">
        <v>193</v>
      </c>
    </row>
    <row r="578" s="2" customFormat="1" ht="24.15" customHeight="1">
      <c r="A578" s="40"/>
      <c r="B578" s="41"/>
      <c r="C578" s="229" t="s">
        <v>909</v>
      </c>
      <c r="D578" s="229" t="s">
        <v>196</v>
      </c>
      <c r="E578" s="230" t="s">
        <v>1482</v>
      </c>
      <c r="F578" s="231" t="s">
        <v>1483</v>
      </c>
      <c r="G578" s="232" t="s">
        <v>221</v>
      </c>
      <c r="H578" s="233">
        <v>5</v>
      </c>
      <c r="I578" s="234"/>
      <c r="J578" s="235">
        <f>ROUND(I578*H578,2)</f>
        <v>0</v>
      </c>
      <c r="K578" s="231" t="s">
        <v>222</v>
      </c>
      <c r="L578" s="46"/>
      <c r="M578" s="236" t="s">
        <v>1</v>
      </c>
      <c r="N578" s="237" t="s">
        <v>50</v>
      </c>
      <c r="O578" s="93"/>
      <c r="P578" s="238">
        <f>O578*H578</f>
        <v>0</v>
      </c>
      <c r="Q578" s="238">
        <v>1.8980000000000001E-05</v>
      </c>
      <c r="R578" s="238">
        <f>Q578*H578</f>
        <v>9.4900000000000003E-05</v>
      </c>
      <c r="S578" s="238">
        <v>0</v>
      </c>
      <c r="T578" s="239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40" t="s">
        <v>580</v>
      </c>
      <c r="AT578" s="240" t="s">
        <v>196</v>
      </c>
      <c r="AU578" s="240" t="s">
        <v>94</v>
      </c>
      <c r="AY578" s="18" t="s">
        <v>193</v>
      </c>
      <c r="BE578" s="241">
        <f>IF(N578="základní",J578,0)</f>
        <v>0</v>
      </c>
      <c r="BF578" s="241">
        <f>IF(N578="snížená",J578,0)</f>
        <v>0</v>
      </c>
      <c r="BG578" s="241">
        <f>IF(N578="zákl. přenesená",J578,0)</f>
        <v>0</v>
      </c>
      <c r="BH578" s="241">
        <f>IF(N578="sníž. přenesená",J578,0)</f>
        <v>0</v>
      </c>
      <c r="BI578" s="241">
        <f>IF(N578="nulová",J578,0)</f>
        <v>0</v>
      </c>
      <c r="BJ578" s="18" t="s">
        <v>92</v>
      </c>
      <c r="BK578" s="241">
        <f>ROUND(I578*H578,2)</f>
        <v>0</v>
      </c>
      <c r="BL578" s="18" t="s">
        <v>580</v>
      </c>
      <c r="BM578" s="240" t="s">
        <v>1552</v>
      </c>
    </row>
    <row r="579" s="13" customFormat="1">
      <c r="A579" s="13"/>
      <c r="B579" s="242"/>
      <c r="C579" s="243"/>
      <c r="D579" s="244" t="s">
        <v>201</v>
      </c>
      <c r="E579" s="245" t="s">
        <v>1</v>
      </c>
      <c r="F579" s="246" t="s">
        <v>1523</v>
      </c>
      <c r="G579" s="243"/>
      <c r="H579" s="245" t="s">
        <v>1</v>
      </c>
      <c r="I579" s="247"/>
      <c r="J579" s="243"/>
      <c r="K579" s="243"/>
      <c r="L579" s="248"/>
      <c r="M579" s="249"/>
      <c r="N579" s="250"/>
      <c r="O579" s="250"/>
      <c r="P579" s="250"/>
      <c r="Q579" s="250"/>
      <c r="R579" s="250"/>
      <c r="S579" s="250"/>
      <c r="T579" s="251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52" t="s">
        <v>201</v>
      </c>
      <c r="AU579" s="252" t="s">
        <v>94</v>
      </c>
      <c r="AV579" s="13" t="s">
        <v>92</v>
      </c>
      <c r="AW579" s="13" t="s">
        <v>40</v>
      </c>
      <c r="AX579" s="13" t="s">
        <v>85</v>
      </c>
      <c r="AY579" s="252" t="s">
        <v>193</v>
      </c>
    </row>
    <row r="580" s="13" customFormat="1">
      <c r="A580" s="13"/>
      <c r="B580" s="242"/>
      <c r="C580" s="243"/>
      <c r="D580" s="244" t="s">
        <v>201</v>
      </c>
      <c r="E580" s="245" t="s">
        <v>1</v>
      </c>
      <c r="F580" s="246" t="s">
        <v>1553</v>
      </c>
      <c r="G580" s="243"/>
      <c r="H580" s="245" t="s">
        <v>1</v>
      </c>
      <c r="I580" s="247"/>
      <c r="J580" s="243"/>
      <c r="K580" s="243"/>
      <c r="L580" s="248"/>
      <c r="M580" s="249"/>
      <c r="N580" s="250"/>
      <c r="O580" s="250"/>
      <c r="P580" s="250"/>
      <c r="Q580" s="250"/>
      <c r="R580" s="250"/>
      <c r="S580" s="250"/>
      <c r="T580" s="251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2" t="s">
        <v>201</v>
      </c>
      <c r="AU580" s="252" t="s">
        <v>94</v>
      </c>
      <c r="AV580" s="13" t="s">
        <v>92</v>
      </c>
      <c r="AW580" s="13" t="s">
        <v>40</v>
      </c>
      <c r="AX580" s="13" t="s">
        <v>85</v>
      </c>
      <c r="AY580" s="252" t="s">
        <v>193</v>
      </c>
    </row>
    <row r="581" s="14" customFormat="1">
      <c r="A581" s="14"/>
      <c r="B581" s="253"/>
      <c r="C581" s="254"/>
      <c r="D581" s="244" t="s">
        <v>201</v>
      </c>
      <c r="E581" s="255" t="s">
        <v>1</v>
      </c>
      <c r="F581" s="256" t="s">
        <v>1432</v>
      </c>
      <c r="G581" s="254"/>
      <c r="H581" s="257">
        <v>3</v>
      </c>
      <c r="I581" s="258"/>
      <c r="J581" s="254"/>
      <c r="K581" s="254"/>
      <c r="L581" s="259"/>
      <c r="M581" s="260"/>
      <c r="N581" s="261"/>
      <c r="O581" s="261"/>
      <c r="P581" s="261"/>
      <c r="Q581" s="261"/>
      <c r="R581" s="261"/>
      <c r="S581" s="261"/>
      <c r="T581" s="262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63" t="s">
        <v>201</v>
      </c>
      <c r="AU581" s="263" t="s">
        <v>94</v>
      </c>
      <c r="AV581" s="14" t="s">
        <v>94</v>
      </c>
      <c r="AW581" s="14" t="s">
        <v>40</v>
      </c>
      <c r="AX581" s="14" t="s">
        <v>85</v>
      </c>
      <c r="AY581" s="263" t="s">
        <v>193</v>
      </c>
    </row>
    <row r="582" s="13" customFormat="1">
      <c r="A582" s="13"/>
      <c r="B582" s="242"/>
      <c r="C582" s="243"/>
      <c r="D582" s="244" t="s">
        <v>201</v>
      </c>
      <c r="E582" s="245" t="s">
        <v>1</v>
      </c>
      <c r="F582" s="246" t="s">
        <v>1462</v>
      </c>
      <c r="G582" s="243"/>
      <c r="H582" s="245" t="s">
        <v>1</v>
      </c>
      <c r="I582" s="247"/>
      <c r="J582" s="243"/>
      <c r="K582" s="243"/>
      <c r="L582" s="248"/>
      <c r="M582" s="249"/>
      <c r="N582" s="250"/>
      <c r="O582" s="250"/>
      <c r="P582" s="250"/>
      <c r="Q582" s="250"/>
      <c r="R582" s="250"/>
      <c r="S582" s="250"/>
      <c r="T582" s="251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52" t="s">
        <v>201</v>
      </c>
      <c r="AU582" s="252" t="s">
        <v>94</v>
      </c>
      <c r="AV582" s="13" t="s">
        <v>92</v>
      </c>
      <c r="AW582" s="13" t="s">
        <v>40</v>
      </c>
      <c r="AX582" s="13" t="s">
        <v>85</v>
      </c>
      <c r="AY582" s="252" t="s">
        <v>193</v>
      </c>
    </row>
    <row r="583" s="14" customFormat="1">
      <c r="A583" s="14"/>
      <c r="B583" s="253"/>
      <c r="C583" s="254"/>
      <c r="D583" s="244" t="s">
        <v>201</v>
      </c>
      <c r="E583" s="255" t="s">
        <v>1</v>
      </c>
      <c r="F583" s="256" t="s">
        <v>94</v>
      </c>
      <c r="G583" s="254"/>
      <c r="H583" s="257">
        <v>2</v>
      </c>
      <c r="I583" s="258"/>
      <c r="J583" s="254"/>
      <c r="K583" s="254"/>
      <c r="L583" s="259"/>
      <c r="M583" s="260"/>
      <c r="N583" s="261"/>
      <c r="O583" s="261"/>
      <c r="P583" s="261"/>
      <c r="Q583" s="261"/>
      <c r="R583" s="261"/>
      <c r="S583" s="261"/>
      <c r="T583" s="262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3" t="s">
        <v>201</v>
      </c>
      <c r="AU583" s="263" t="s">
        <v>94</v>
      </c>
      <c r="AV583" s="14" t="s">
        <v>94</v>
      </c>
      <c r="AW583" s="14" t="s">
        <v>40</v>
      </c>
      <c r="AX583" s="14" t="s">
        <v>85</v>
      </c>
      <c r="AY583" s="263" t="s">
        <v>193</v>
      </c>
    </row>
    <row r="584" s="15" customFormat="1">
      <c r="A584" s="15"/>
      <c r="B584" s="264"/>
      <c r="C584" s="265"/>
      <c r="D584" s="244" t="s">
        <v>201</v>
      </c>
      <c r="E584" s="266" t="s">
        <v>1</v>
      </c>
      <c r="F584" s="267" t="s">
        <v>252</v>
      </c>
      <c r="G584" s="265"/>
      <c r="H584" s="268">
        <v>5</v>
      </c>
      <c r="I584" s="269"/>
      <c r="J584" s="265"/>
      <c r="K584" s="265"/>
      <c r="L584" s="270"/>
      <c r="M584" s="271"/>
      <c r="N584" s="272"/>
      <c r="O584" s="272"/>
      <c r="P584" s="272"/>
      <c r="Q584" s="272"/>
      <c r="R584" s="272"/>
      <c r="S584" s="272"/>
      <c r="T584" s="273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74" t="s">
        <v>201</v>
      </c>
      <c r="AU584" s="274" t="s">
        <v>94</v>
      </c>
      <c r="AV584" s="15" t="s">
        <v>199</v>
      </c>
      <c r="AW584" s="15" t="s">
        <v>40</v>
      </c>
      <c r="AX584" s="15" t="s">
        <v>92</v>
      </c>
      <c r="AY584" s="274" t="s">
        <v>193</v>
      </c>
    </row>
    <row r="585" s="2" customFormat="1" ht="24.15" customHeight="1">
      <c r="A585" s="40"/>
      <c r="B585" s="41"/>
      <c r="C585" s="229" t="s">
        <v>915</v>
      </c>
      <c r="D585" s="229" t="s">
        <v>196</v>
      </c>
      <c r="E585" s="230" t="s">
        <v>1554</v>
      </c>
      <c r="F585" s="231" t="s">
        <v>1555</v>
      </c>
      <c r="G585" s="232" t="s">
        <v>221</v>
      </c>
      <c r="H585" s="233">
        <v>4</v>
      </c>
      <c r="I585" s="234"/>
      <c r="J585" s="235">
        <f>ROUND(I585*H585,2)</f>
        <v>0</v>
      </c>
      <c r="K585" s="231" t="s">
        <v>222</v>
      </c>
      <c r="L585" s="46"/>
      <c r="M585" s="236" t="s">
        <v>1</v>
      </c>
      <c r="N585" s="237" t="s">
        <v>50</v>
      </c>
      <c r="O585" s="93"/>
      <c r="P585" s="238">
        <f>O585*H585</f>
        <v>0</v>
      </c>
      <c r="Q585" s="238">
        <v>7.4100000000000002E-06</v>
      </c>
      <c r="R585" s="238">
        <f>Q585*H585</f>
        <v>2.9640000000000001E-05</v>
      </c>
      <c r="S585" s="238">
        <v>0</v>
      </c>
      <c r="T585" s="239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40" t="s">
        <v>580</v>
      </c>
      <c r="AT585" s="240" t="s">
        <v>196</v>
      </c>
      <c r="AU585" s="240" t="s">
        <v>94</v>
      </c>
      <c r="AY585" s="18" t="s">
        <v>193</v>
      </c>
      <c r="BE585" s="241">
        <f>IF(N585="základní",J585,0)</f>
        <v>0</v>
      </c>
      <c r="BF585" s="241">
        <f>IF(N585="snížená",J585,0)</f>
        <v>0</v>
      </c>
      <c r="BG585" s="241">
        <f>IF(N585="zákl. přenesená",J585,0)</f>
        <v>0</v>
      </c>
      <c r="BH585" s="241">
        <f>IF(N585="sníž. přenesená",J585,0)</f>
        <v>0</v>
      </c>
      <c r="BI585" s="241">
        <f>IF(N585="nulová",J585,0)</f>
        <v>0</v>
      </c>
      <c r="BJ585" s="18" t="s">
        <v>92</v>
      </c>
      <c r="BK585" s="241">
        <f>ROUND(I585*H585,2)</f>
        <v>0</v>
      </c>
      <c r="BL585" s="18" t="s">
        <v>580</v>
      </c>
      <c r="BM585" s="240" t="s">
        <v>1556</v>
      </c>
    </row>
    <row r="586" s="2" customFormat="1" ht="24.15" customHeight="1">
      <c r="A586" s="40"/>
      <c r="B586" s="41"/>
      <c r="C586" s="229" t="s">
        <v>919</v>
      </c>
      <c r="D586" s="229" t="s">
        <v>196</v>
      </c>
      <c r="E586" s="230" t="s">
        <v>1488</v>
      </c>
      <c r="F586" s="231" t="s">
        <v>1489</v>
      </c>
      <c r="G586" s="232" t="s">
        <v>221</v>
      </c>
      <c r="H586" s="233">
        <v>5</v>
      </c>
      <c r="I586" s="234"/>
      <c r="J586" s="235">
        <f>ROUND(I586*H586,2)</f>
        <v>0</v>
      </c>
      <c r="K586" s="231" t="s">
        <v>222</v>
      </c>
      <c r="L586" s="46"/>
      <c r="M586" s="236" t="s">
        <v>1</v>
      </c>
      <c r="N586" s="237" t="s">
        <v>50</v>
      </c>
      <c r="O586" s="93"/>
      <c r="P586" s="238">
        <f>O586*H586</f>
        <v>0</v>
      </c>
      <c r="Q586" s="238">
        <v>1.0920000000000001E-05</v>
      </c>
      <c r="R586" s="238">
        <f>Q586*H586</f>
        <v>5.4599999999999999E-05</v>
      </c>
      <c r="S586" s="238">
        <v>0</v>
      </c>
      <c r="T586" s="239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40" t="s">
        <v>580</v>
      </c>
      <c r="AT586" s="240" t="s">
        <v>196</v>
      </c>
      <c r="AU586" s="240" t="s">
        <v>94</v>
      </c>
      <c r="AY586" s="18" t="s">
        <v>193</v>
      </c>
      <c r="BE586" s="241">
        <f>IF(N586="základní",J586,0)</f>
        <v>0</v>
      </c>
      <c r="BF586" s="241">
        <f>IF(N586="snížená",J586,0)</f>
        <v>0</v>
      </c>
      <c r="BG586" s="241">
        <f>IF(N586="zákl. přenesená",J586,0)</f>
        <v>0</v>
      </c>
      <c r="BH586" s="241">
        <f>IF(N586="sníž. přenesená",J586,0)</f>
        <v>0</v>
      </c>
      <c r="BI586" s="241">
        <f>IF(N586="nulová",J586,0)</f>
        <v>0</v>
      </c>
      <c r="BJ586" s="18" t="s">
        <v>92</v>
      </c>
      <c r="BK586" s="241">
        <f>ROUND(I586*H586,2)</f>
        <v>0</v>
      </c>
      <c r="BL586" s="18" t="s">
        <v>580</v>
      </c>
      <c r="BM586" s="240" t="s">
        <v>1557</v>
      </c>
    </row>
    <row r="587" s="12" customFormat="1" ht="22.8" customHeight="1">
      <c r="A587" s="12"/>
      <c r="B587" s="213"/>
      <c r="C587" s="214"/>
      <c r="D587" s="215" t="s">
        <v>84</v>
      </c>
      <c r="E587" s="227" t="s">
        <v>1558</v>
      </c>
      <c r="F587" s="227" t="s">
        <v>1559</v>
      </c>
      <c r="G587" s="214"/>
      <c r="H587" s="214"/>
      <c r="I587" s="217"/>
      <c r="J587" s="228">
        <f>BK587</f>
        <v>0</v>
      </c>
      <c r="K587" s="214"/>
      <c r="L587" s="219"/>
      <c r="M587" s="220"/>
      <c r="N587" s="221"/>
      <c r="O587" s="221"/>
      <c r="P587" s="222">
        <f>SUM(P588:P612)</f>
        <v>0</v>
      </c>
      <c r="Q587" s="221"/>
      <c r="R587" s="222">
        <f>SUM(R588:R612)</f>
        <v>0.18048242999999997</v>
      </c>
      <c r="S587" s="221"/>
      <c r="T587" s="223">
        <f>SUM(T588:T612)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24" t="s">
        <v>92</v>
      </c>
      <c r="AT587" s="225" t="s">
        <v>84</v>
      </c>
      <c r="AU587" s="225" t="s">
        <v>92</v>
      </c>
      <c r="AY587" s="224" t="s">
        <v>193</v>
      </c>
      <c r="BK587" s="226">
        <f>SUM(BK588:BK612)</f>
        <v>0</v>
      </c>
    </row>
    <row r="588" s="2" customFormat="1" ht="16.5" customHeight="1">
      <c r="A588" s="40"/>
      <c r="B588" s="41"/>
      <c r="C588" s="286" t="s">
        <v>925</v>
      </c>
      <c r="D588" s="286" t="s">
        <v>509</v>
      </c>
      <c r="E588" s="287" t="s">
        <v>1560</v>
      </c>
      <c r="F588" s="288" t="s">
        <v>1459</v>
      </c>
      <c r="G588" s="289" t="s">
        <v>256</v>
      </c>
      <c r="H588" s="290">
        <v>3</v>
      </c>
      <c r="I588" s="291"/>
      <c r="J588" s="292">
        <f>ROUND(I588*H588,2)</f>
        <v>0</v>
      </c>
      <c r="K588" s="288" t="s">
        <v>1</v>
      </c>
      <c r="L588" s="293"/>
      <c r="M588" s="294" t="s">
        <v>1</v>
      </c>
      <c r="N588" s="295" t="s">
        <v>50</v>
      </c>
      <c r="O588" s="93"/>
      <c r="P588" s="238">
        <f>O588*H588</f>
        <v>0</v>
      </c>
      <c r="Q588" s="238">
        <v>0.01</v>
      </c>
      <c r="R588" s="238">
        <f>Q588*H588</f>
        <v>0.029999999999999999</v>
      </c>
      <c r="S588" s="238">
        <v>0</v>
      </c>
      <c r="T588" s="239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40" t="s">
        <v>266</v>
      </c>
      <c r="AT588" s="240" t="s">
        <v>509</v>
      </c>
      <c r="AU588" s="240" t="s">
        <v>94</v>
      </c>
      <c r="AY588" s="18" t="s">
        <v>193</v>
      </c>
      <c r="BE588" s="241">
        <f>IF(N588="základní",J588,0)</f>
        <v>0</v>
      </c>
      <c r="BF588" s="241">
        <f>IF(N588="snížená",J588,0)</f>
        <v>0</v>
      </c>
      <c r="BG588" s="241">
        <f>IF(N588="zákl. přenesená",J588,0)</f>
        <v>0</v>
      </c>
      <c r="BH588" s="241">
        <f>IF(N588="sníž. přenesená",J588,0)</f>
        <v>0</v>
      </c>
      <c r="BI588" s="241">
        <f>IF(N588="nulová",J588,0)</f>
        <v>0</v>
      </c>
      <c r="BJ588" s="18" t="s">
        <v>92</v>
      </c>
      <c r="BK588" s="241">
        <f>ROUND(I588*H588,2)</f>
        <v>0</v>
      </c>
      <c r="BL588" s="18" t="s">
        <v>199</v>
      </c>
      <c r="BM588" s="240" t="s">
        <v>1561</v>
      </c>
    </row>
    <row r="589" s="2" customFormat="1" ht="16.5" customHeight="1">
      <c r="A589" s="40"/>
      <c r="B589" s="41"/>
      <c r="C589" s="286" t="s">
        <v>930</v>
      </c>
      <c r="D589" s="286" t="s">
        <v>509</v>
      </c>
      <c r="E589" s="287" t="s">
        <v>1562</v>
      </c>
      <c r="F589" s="288" t="s">
        <v>1468</v>
      </c>
      <c r="G589" s="289" t="s">
        <v>256</v>
      </c>
      <c r="H589" s="290">
        <v>2</v>
      </c>
      <c r="I589" s="291"/>
      <c r="J589" s="292">
        <f>ROUND(I589*H589,2)</f>
        <v>0</v>
      </c>
      <c r="K589" s="288" t="s">
        <v>1</v>
      </c>
      <c r="L589" s="293"/>
      <c r="M589" s="294" t="s">
        <v>1</v>
      </c>
      <c r="N589" s="295" t="s">
        <v>50</v>
      </c>
      <c r="O589" s="93"/>
      <c r="P589" s="238">
        <f>O589*H589</f>
        <v>0</v>
      </c>
      <c r="Q589" s="238">
        <v>0.014999999999999999</v>
      </c>
      <c r="R589" s="238">
        <f>Q589*H589</f>
        <v>0.029999999999999999</v>
      </c>
      <c r="S589" s="238">
        <v>0</v>
      </c>
      <c r="T589" s="239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40" t="s">
        <v>266</v>
      </c>
      <c r="AT589" s="240" t="s">
        <v>509</v>
      </c>
      <c r="AU589" s="240" t="s">
        <v>94</v>
      </c>
      <c r="AY589" s="18" t="s">
        <v>193</v>
      </c>
      <c r="BE589" s="241">
        <f>IF(N589="základní",J589,0)</f>
        <v>0</v>
      </c>
      <c r="BF589" s="241">
        <f>IF(N589="snížená",J589,0)</f>
        <v>0</v>
      </c>
      <c r="BG589" s="241">
        <f>IF(N589="zákl. přenesená",J589,0)</f>
        <v>0</v>
      </c>
      <c r="BH589" s="241">
        <f>IF(N589="sníž. přenesená",J589,0)</f>
        <v>0</v>
      </c>
      <c r="BI589" s="241">
        <f>IF(N589="nulová",J589,0)</f>
        <v>0</v>
      </c>
      <c r="BJ589" s="18" t="s">
        <v>92</v>
      </c>
      <c r="BK589" s="241">
        <f>ROUND(I589*H589,2)</f>
        <v>0</v>
      </c>
      <c r="BL589" s="18" t="s">
        <v>199</v>
      </c>
      <c r="BM589" s="240" t="s">
        <v>1563</v>
      </c>
    </row>
    <row r="590" s="2" customFormat="1" ht="16.5" customHeight="1">
      <c r="A590" s="40"/>
      <c r="B590" s="41"/>
      <c r="C590" s="286" t="s">
        <v>938</v>
      </c>
      <c r="D590" s="286" t="s">
        <v>509</v>
      </c>
      <c r="E590" s="287" t="s">
        <v>1461</v>
      </c>
      <c r="F590" s="288" t="s">
        <v>1462</v>
      </c>
      <c r="G590" s="289" t="s">
        <v>160</v>
      </c>
      <c r="H590" s="290">
        <v>6</v>
      </c>
      <c r="I590" s="291"/>
      <c r="J590" s="292">
        <f>ROUND(I590*H590,2)</f>
        <v>0</v>
      </c>
      <c r="K590" s="288" t="s">
        <v>1</v>
      </c>
      <c r="L590" s="293"/>
      <c r="M590" s="294" t="s">
        <v>1</v>
      </c>
      <c r="N590" s="295" t="s">
        <v>50</v>
      </c>
      <c r="O590" s="93"/>
      <c r="P590" s="238">
        <f>O590*H590</f>
        <v>0</v>
      </c>
      <c r="Q590" s="238">
        <v>0.02</v>
      </c>
      <c r="R590" s="238">
        <f>Q590*H590</f>
        <v>0.12</v>
      </c>
      <c r="S590" s="238">
        <v>0</v>
      </c>
      <c r="T590" s="239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40" t="s">
        <v>266</v>
      </c>
      <c r="AT590" s="240" t="s">
        <v>509</v>
      </c>
      <c r="AU590" s="240" t="s">
        <v>94</v>
      </c>
      <c r="AY590" s="18" t="s">
        <v>193</v>
      </c>
      <c r="BE590" s="241">
        <f>IF(N590="základní",J590,0)</f>
        <v>0</v>
      </c>
      <c r="BF590" s="241">
        <f>IF(N590="snížená",J590,0)</f>
        <v>0</v>
      </c>
      <c r="BG590" s="241">
        <f>IF(N590="zákl. přenesená",J590,0)</f>
        <v>0</v>
      </c>
      <c r="BH590" s="241">
        <f>IF(N590="sníž. přenesená",J590,0)</f>
        <v>0</v>
      </c>
      <c r="BI590" s="241">
        <f>IF(N590="nulová",J590,0)</f>
        <v>0</v>
      </c>
      <c r="BJ590" s="18" t="s">
        <v>92</v>
      </c>
      <c r="BK590" s="241">
        <f>ROUND(I590*H590,2)</f>
        <v>0</v>
      </c>
      <c r="BL590" s="18" t="s">
        <v>199</v>
      </c>
      <c r="BM590" s="240" t="s">
        <v>1564</v>
      </c>
    </row>
    <row r="591" s="2" customFormat="1" ht="24.15" customHeight="1">
      <c r="A591" s="40"/>
      <c r="B591" s="41"/>
      <c r="C591" s="229" t="s">
        <v>945</v>
      </c>
      <c r="D591" s="229" t="s">
        <v>196</v>
      </c>
      <c r="E591" s="230" t="s">
        <v>1565</v>
      </c>
      <c r="F591" s="231" t="s">
        <v>1566</v>
      </c>
      <c r="G591" s="232" t="s">
        <v>221</v>
      </c>
      <c r="H591" s="233">
        <v>2</v>
      </c>
      <c r="I591" s="234"/>
      <c r="J591" s="235">
        <f>ROUND(I591*H591,2)</f>
        <v>0</v>
      </c>
      <c r="K591" s="231" t="s">
        <v>222</v>
      </c>
      <c r="L591" s="46"/>
      <c r="M591" s="236" t="s">
        <v>1</v>
      </c>
      <c r="N591" s="237" t="s">
        <v>50</v>
      </c>
      <c r="O591" s="93"/>
      <c r="P591" s="238">
        <f>O591*H591</f>
        <v>0</v>
      </c>
      <c r="Q591" s="238">
        <v>0</v>
      </c>
      <c r="R591" s="238">
        <f>Q591*H591</f>
        <v>0</v>
      </c>
      <c r="S591" s="238">
        <v>0</v>
      </c>
      <c r="T591" s="239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40" t="s">
        <v>580</v>
      </c>
      <c r="AT591" s="240" t="s">
        <v>196</v>
      </c>
      <c r="AU591" s="240" t="s">
        <v>94</v>
      </c>
      <c r="AY591" s="18" t="s">
        <v>193</v>
      </c>
      <c r="BE591" s="241">
        <f>IF(N591="základní",J591,0)</f>
        <v>0</v>
      </c>
      <c r="BF591" s="241">
        <f>IF(N591="snížená",J591,0)</f>
        <v>0</v>
      </c>
      <c r="BG591" s="241">
        <f>IF(N591="zákl. přenesená",J591,0)</f>
        <v>0</v>
      </c>
      <c r="BH591" s="241">
        <f>IF(N591="sníž. přenesená",J591,0)</f>
        <v>0</v>
      </c>
      <c r="BI591" s="241">
        <f>IF(N591="nulová",J591,0)</f>
        <v>0</v>
      </c>
      <c r="BJ591" s="18" t="s">
        <v>92</v>
      </c>
      <c r="BK591" s="241">
        <f>ROUND(I591*H591,2)</f>
        <v>0</v>
      </c>
      <c r="BL591" s="18" t="s">
        <v>580</v>
      </c>
      <c r="BM591" s="240" t="s">
        <v>1567</v>
      </c>
    </row>
    <row r="592" s="13" customFormat="1">
      <c r="A592" s="13"/>
      <c r="B592" s="242"/>
      <c r="C592" s="243"/>
      <c r="D592" s="244" t="s">
        <v>201</v>
      </c>
      <c r="E592" s="245" t="s">
        <v>1</v>
      </c>
      <c r="F592" s="246" t="s">
        <v>1568</v>
      </c>
      <c r="G592" s="243"/>
      <c r="H592" s="245" t="s">
        <v>1</v>
      </c>
      <c r="I592" s="247"/>
      <c r="J592" s="243"/>
      <c r="K592" s="243"/>
      <c r="L592" s="248"/>
      <c r="M592" s="249"/>
      <c r="N592" s="250"/>
      <c r="O592" s="250"/>
      <c r="P592" s="250"/>
      <c r="Q592" s="250"/>
      <c r="R592" s="250"/>
      <c r="S592" s="250"/>
      <c r="T592" s="251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2" t="s">
        <v>201</v>
      </c>
      <c r="AU592" s="252" t="s">
        <v>94</v>
      </c>
      <c r="AV592" s="13" t="s">
        <v>92</v>
      </c>
      <c r="AW592" s="13" t="s">
        <v>40</v>
      </c>
      <c r="AX592" s="13" t="s">
        <v>85</v>
      </c>
      <c r="AY592" s="252" t="s">
        <v>193</v>
      </c>
    </row>
    <row r="593" s="13" customFormat="1">
      <c r="A593" s="13"/>
      <c r="B593" s="242"/>
      <c r="C593" s="243"/>
      <c r="D593" s="244" t="s">
        <v>201</v>
      </c>
      <c r="E593" s="245" t="s">
        <v>1</v>
      </c>
      <c r="F593" s="246" t="s">
        <v>1525</v>
      </c>
      <c r="G593" s="243"/>
      <c r="H593" s="245" t="s">
        <v>1</v>
      </c>
      <c r="I593" s="247"/>
      <c r="J593" s="243"/>
      <c r="K593" s="243"/>
      <c r="L593" s="248"/>
      <c r="M593" s="249"/>
      <c r="N593" s="250"/>
      <c r="O593" s="250"/>
      <c r="P593" s="250"/>
      <c r="Q593" s="250"/>
      <c r="R593" s="250"/>
      <c r="S593" s="250"/>
      <c r="T593" s="251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2" t="s">
        <v>201</v>
      </c>
      <c r="AU593" s="252" t="s">
        <v>94</v>
      </c>
      <c r="AV593" s="13" t="s">
        <v>92</v>
      </c>
      <c r="AW593" s="13" t="s">
        <v>40</v>
      </c>
      <c r="AX593" s="13" t="s">
        <v>85</v>
      </c>
      <c r="AY593" s="252" t="s">
        <v>193</v>
      </c>
    </row>
    <row r="594" s="14" customFormat="1">
      <c r="A594" s="14"/>
      <c r="B594" s="253"/>
      <c r="C594" s="254"/>
      <c r="D594" s="244" t="s">
        <v>201</v>
      </c>
      <c r="E594" s="255" t="s">
        <v>1</v>
      </c>
      <c r="F594" s="256" t="s">
        <v>94</v>
      </c>
      <c r="G594" s="254"/>
      <c r="H594" s="257">
        <v>2</v>
      </c>
      <c r="I594" s="258"/>
      <c r="J594" s="254"/>
      <c r="K594" s="254"/>
      <c r="L594" s="259"/>
      <c r="M594" s="260"/>
      <c r="N594" s="261"/>
      <c r="O594" s="261"/>
      <c r="P594" s="261"/>
      <c r="Q594" s="261"/>
      <c r="R594" s="261"/>
      <c r="S594" s="261"/>
      <c r="T594" s="262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63" t="s">
        <v>201</v>
      </c>
      <c r="AU594" s="263" t="s">
        <v>94</v>
      </c>
      <c r="AV594" s="14" t="s">
        <v>94</v>
      </c>
      <c r="AW594" s="14" t="s">
        <v>40</v>
      </c>
      <c r="AX594" s="14" t="s">
        <v>92</v>
      </c>
      <c r="AY594" s="263" t="s">
        <v>193</v>
      </c>
    </row>
    <row r="595" s="2" customFormat="1" ht="24.15" customHeight="1">
      <c r="A595" s="40"/>
      <c r="B595" s="41"/>
      <c r="C595" s="229" t="s">
        <v>949</v>
      </c>
      <c r="D595" s="229" t="s">
        <v>196</v>
      </c>
      <c r="E595" s="230" t="s">
        <v>1479</v>
      </c>
      <c r="F595" s="231" t="s">
        <v>1480</v>
      </c>
      <c r="G595" s="232" t="s">
        <v>160</v>
      </c>
      <c r="H595" s="233">
        <v>9</v>
      </c>
      <c r="I595" s="234"/>
      <c r="J595" s="235">
        <f>ROUND(I595*H595,2)</f>
        <v>0</v>
      </c>
      <c r="K595" s="231" t="s">
        <v>222</v>
      </c>
      <c r="L595" s="46"/>
      <c r="M595" s="236" t="s">
        <v>1</v>
      </c>
      <c r="N595" s="237" t="s">
        <v>50</v>
      </c>
      <c r="O595" s="93"/>
      <c r="P595" s="238">
        <f>O595*H595</f>
        <v>0</v>
      </c>
      <c r="Q595" s="238">
        <v>3.7699999999999999E-06</v>
      </c>
      <c r="R595" s="238">
        <f>Q595*H595</f>
        <v>3.3930000000000002E-05</v>
      </c>
      <c r="S595" s="238">
        <v>0</v>
      </c>
      <c r="T595" s="239">
        <f>S595*H595</f>
        <v>0</v>
      </c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40" t="s">
        <v>580</v>
      </c>
      <c r="AT595" s="240" t="s">
        <v>196</v>
      </c>
      <c r="AU595" s="240" t="s">
        <v>94</v>
      </c>
      <c r="AY595" s="18" t="s">
        <v>193</v>
      </c>
      <c r="BE595" s="241">
        <f>IF(N595="základní",J595,0)</f>
        <v>0</v>
      </c>
      <c r="BF595" s="241">
        <f>IF(N595="snížená",J595,0)</f>
        <v>0</v>
      </c>
      <c r="BG595" s="241">
        <f>IF(N595="zákl. přenesená",J595,0)</f>
        <v>0</v>
      </c>
      <c r="BH595" s="241">
        <f>IF(N595="sníž. přenesená",J595,0)</f>
        <v>0</v>
      </c>
      <c r="BI595" s="241">
        <f>IF(N595="nulová",J595,0)</f>
        <v>0</v>
      </c>
      <c r="BJ595" s="18" t="s">
        <v>92</v>
      </c>
      <c r="BK595" s="241">
        <f>ROUND(I595*H595,2)</f>
        <v>0</v>
      </c>
      <c r="BL595" s="18" t="s">
        <v>580</v>
      </c>
      <c r="BM595" s="240" t="s">
        <v>1569</v>
      </c>
    </row>
    <row r="596" s="14" customFormat="1">
      <c r="A596" s="14"/>
      <c r="B596" s="253"/>
      <c r="C596" s="254"/>
      <c r="D596" s="244" t="s">
        <v>201</v>
      </c>
      <c r="E596" s="255" t="s">
        <v>1</v>
      </c>
      <c r="F596" s="256" t="s">
        <v>1570</v>
      </c>
      <c r="G596" s="254"/>
      <c r="H596" s="257">
        <v>9</v>
      </c>
      <c r="I596" s="258"/>
      <c r="J596" s="254"/>
      <c r="K596" s="254"/>
      <c r="L596" s="259"/>
      <c r="M596" s="260"/>
      <c r="N596" s="261"/>
      <c r="O596" s="261"/>
      <c r="P596" s="261"/>
      <c r="Q596" s="261"/>
      <c r="R596" s="261"/>
      <c r="S596" s="261"/>
      <c r="T596" s="26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63" t="s">
        <v>201</v>
      </c>
      <c r="AU596" s="263" t="s">
        <v>94</v>
      </c>
      <c r="AV596" s="14" t="s">
        <v>94</v>
      </c>
      <c r="AW596" s="14" t="s">
        <v>40</v>
      </c>
      <c r="AX596" s="14" t="s">
        <v>92</v>
      </c>
      <c r="AY596" s="263" t="s">
        <v>193</v>
      </c>
    </row>
    <row r="597" s="2" customFormat="1" ht="24.15" customHeight="1">
      <c r="A597" s="40"/>
      <c r="B597" s="41"/>
      <c r="C597" s="229" t="s">
        <v>955</v>
      </c>
      <c r="D597" s="229" t="s">
        <v>196</v>
      </c>
      <c r="E597" s="230" t="s">
        <v>1482</v>
      </c>
      <c r="F597" s="231" t="s">
        <v>1483</v>
      </c>
      <c r="G597" s="232" t="s">
        <v>221</v>
      </c>
      <c r="H597" s="233">
        <v>15</v>
      </c>
      <c r="I597" s="234"/>
      <c r="J597" s="235">
        <f>ROUND(I597*H597,2)</f>
        <v>0</v>
      </c>
      <c r="K597" s="231" t="s">
        <v>222</v>
      </c>
      <c r="L597" s="46"/>
      <c r="M597" s="236" t="s">
        <v>1</v>
      </c>
      <c r="N597" s="237" t="s">
        <v>50</v>
      </c>
      <c r="O597" s="93"/>
      <c r="P597" s="238">
        <f>O597*H597</f>
        <v>0</v>
      </c>
      <c r="Q597" s="238">
        <v>1.8980000000000001E-05</v>
      </c>
      <c r="R597" s="238">
        <f>Q597*H597</f>
        <v>0.00028470000000000004</v>
      </c>
      <c r="S597" s="238">
        <v>0</v>
      </c>
      <c r="T597" s="239">
        <f>S597*H597</f>
        <v>0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40" t="s">
        <v>580</v>
      </c>
      <c r="AT597" s="240" t="s">
        <v>196</v>
      </c>
      <c r="AU597" s="240" t="s">
        <v>94</v>
      </c>
      <c r="AY597" s="18" t="s">
        <v>193</v>
      </c>
      <c r="BE597" s="241">
        <f>IF(N597="základní",J597,0)</f>
        <v>0</v>
      </c>
      <c r="BF597" s="241">
        <f>IF(N597="snížená",J597,0)</f>
        <v>0</v>
      </c>
      <c r="BG597" s="241">
        <f>IF(N597="zákl. přenesená",J597,0)</f>
        <v>0</v>
      </c>
      <c r="BH597" s="241">
        <f>IF(N597="sníž. přenesená",J597,0)</f>
        <v>0</v>
      </c>
      <c r="BI597" s="241">
        <f>IF(N597="nulová",J597,0)</f>
        <v>0</v>
      </c>
      <c r="BJ597" s="18" t="s">
        <v>92</v>
      </c>
      <c r="BK597" s="241">
        <f>ROUND(I597*H597,2)</f>
        <v>0</v>
      </c>
      <c r="BL597" s="18" t="s">
        <v>580</v>
      </c>
      <c r="BM597" s="240" t="s">
        <v>1571</v>
      </c>
    </row>
    <row r="598" s="13" customFormat="1">
      <c r="A598" s="13"/>
      <c r="B598" s="242"/>
      <c r="C598" s="243"/>
      <c r="D598" s="244" t="s">
        <v>201</v>
      </c>
      <c r="E598" s="245" t="s">
        <v>1</v>
      </c>
      <c r="F598" s="246" t="s">
        <v>1568</v>
      </c>
      <c r="G598" s="243"/>
      <c r="H598" s="245" t="s">
        <v>1</v>
      </c>
      <c r="I598" s="247"/>
      <c r="J598" s="243"/>
      <c r="K598" s="243"/>
      <c r="L598" s="248"/>
      <c r="M598" s="249"/>
      <c r="N598" s="250"/>
      <c r="O598" s="250"/>
      <c r="P598" s="250"/>
      <c r="Q598" s="250"/>
      <c r="R598" s="250"/>
      <c r="S598" s="250"/>
      <c r="T598" s="251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2" t="s">
        <v>201</v>
      </c>
      <c r="AU598" s="252" t="s">
        <v>94</v>
      </c>
      <c r="AV598" s="13" t="s">
        <v>92</v>
      </c>
      <c r="AW598" s="13" t="s">
        <v>40</v>
      </c>
      <c r="AX598" s="13" t="s">
        <v>85</v>
      </c>
      <c r="AY598" s="252" t="s">
        <v>193</v>
      </c>
    </row>
    <row r="599" s="13" customFormat="1">
      <c r="A599" s="13"/>
      <c r="B599" s="242"/>
      <c r="C599" s="243"/>
      <c r="D599" s="244" t="s">
        <v>201</v>
      </c>
      <c r="E599" s="245" t="s">
        <v>1</v>
      </c>
      <c r="F599" s="246" t="s">
        <v>1572</v>
      </c>
      <c r="G599" s="243"/>
      <c r="H599" s="245" t="s">
        <v>1</v>
      </c>
      <c r="I599" s="247"/>
      <c r="J599" s="243"/>
      <c r="K599" s="243"/>
      <c r="L599" s="248"/>
      <c r="M599" s="249"/>
      <c r="N599" s="250"/>
      <c r="O599" s="250"/>
      <c r="P599" s="250"/>
      <c r="Q599" s="250"/>
      <c r="R599" s="250"/>
      <c r="S599" s="250"/>
      <c r="T599" s="251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52" t="s">
        <v>201</v>
      </c>
      <c r="AU599" s="252" t="s">
        <v>94</v>
      </c>
      <c r="AV599" s="13" t="s">
        <v>92</v>
      </c>
      <c r="AW599" s="13" t="s">
        <v>40</v>
      </c>
      <c r="AX599" s="13" t="s">
        <v>85</v>
      </c>
      <c r="AY599" s="252" t="s">
        <v>193</v>
      </c>
    </row>
    <row r="600" s="14" customFormat="1">
      <c r="A600" s="14"/>
      <c r="B600" s="253"/>
      <c r="C600" s="254"/>
      <c r="D600" s="244" t="s">
        <v>201</v>
      </c>
      <c r="E600" s="255" t="s">
        <v>1</v>
      </c>
      <c r="F600" s="256" t="s">
        <v>1409</v>
      </c>
      <c r="G600" s="254"/>
      <c r="H600" s="257">
        <v>6</v>
      </c>
      <c r="I600" s="258"/>
      <c r="J600" s="254"/>
      <c r="K600" s="254"/>
      <c r="L600" s="259"/>
      <c r="M600" s="260"/>
      <c r="N600" s="261"/>
      <c r="O600" s="261"/>
      <c r="P600" s="261"/>
      <c r="Q600" s="261"/>
      <c r="R600" s="261"/>
      <c r="S600" s="261"/>
      <c r="T600" s="262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63" t="s">
        <v>201</v>
      </c>
      <c r="AU600" s="263" t="s">
        <v>94</v>
      </c>
      <c r="AV600" s="14" t="s">
        <v>94</v>
      </c>
      <c r="AW600" s="14" t="s">
        <v>40</v>
      </c>
      <c r="AX600" s="14" t="s">
        <v>85</v>
      </c>
      <c r="AY600" s="263" t="s">
        <v>193</v>
      </c>
    </row>
    <row r="601" s="13" customFormat="1">
      <c r="A601" s="13"/>
      <c r="B601" s="242"/>
      <c r="C601" s="243"/>
      <c r="D601" s="244" t="s">
        <v>201</v>
      </c>
      <c r="E601" s="245" t="s">
        <v>1</v>
      </c>
      <c r="F601" s="246" t="s">
        <v>1573</v>
      </c>
      <c r="G601" s="243"/>
      <c r="H601" s="245" t="s">
        <v>1</v>
      </c>
      <c r="I601" s="247"/>
      <c r="J601" s="243"/>
      <c r="K601" s="243"/>
      <c r="L601" s="248"/>
      <c r="M601" s="249"/>
      <c r="N601" s="250"/>
      <c r="O601" s="250"/>
      <c r="P601" s="250"/>
      <c r="Q601" s="250"/>
      <c r="R601" s="250"/>
      <c r="S601" s="250"/>
      <c r="T601" s="251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52" t="s">
        <v>201</v>
      </c>
      <c r="AU601" s="252" t="s">
        <v>94</v>
      </c>
      <c r="AV601" s="13" t="s">
        <v>92</v>
      </c>
      <c r="AW601" s="13" t="s">
        <v>40</v>
      </c>
      <c r="AX601" s="13" t="s">
        <v>85</v>
      </c>
      <c r="AY601" s="252" t="s">
        <v>193</v>
      </c>
    </row>
    <row r="602" s="14" customFormat="1">
      <c r="A602" s="14"/>
      <c r="B602" s="253"/>
      <c r="C602" s="254"/>
      <c r="D602" s="244" t="s">
        <v>201</v>
      </c>
      <c r="E602" s="255" t="s">
        <v>1</v>
      </c>
      <c r="F602" s="256" t="s">
        <v>1434</v>
      </c>
      <c r="G602" s="254"/>
      <c r="H602" s="257">
        <v>2</v>
      </c>
      <c r="I602" s="258"/>
      <c r="J602" s="254"/>
      <c r="K602" s="254"/>
      <c r="L602" s="259"/>
      <c r="M602" s="260"/>
      <c r="N602" s="261"/>
      <c r="O602" s="261"/>
      <c r="P602" s="261"/>
      <c r="Q602" s="261"/>
      <c r="R602" s="261"/>
      <c r="S602" s="261"/>
      <c r="T602" s="262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63" t="s">
        <v>201</v>
      </c>
      <c r="AU602" s="263" t="s">
        <v>94</v>
      </c>
      <c r="AV602" s="14" t="s">
        <v>94</v>
      </c>
      <c r="AW602" s="14" t="s">
        <v>40</v>
      </c>
      <c r="AX602" s="14" t="s">
        <v>85</v>
      </c>
      <c r="AY602" s="263" t="s">
        <v>193</v>
      </c>
    </row>
    <row r="603" s="13" customFormat="1">
      <c r="A603" s="13"/>
      <c r="B603" s="242"/>
      <c r="C603" s="243"/>
      <c r="D603" s="244" t="s">
        <v>201</v>
      </c>
      <c r="E603" s="245" t="s">
        <v>1</v>
      </c>
      <c r="F603" s="246" t="s">
        <v>1525</v>
      </c>
      <c r="G603" s="243"/>
      <c r="H603" s="245" t="s">
        <v>1</v>
      </c>
      <c r="I603" s="247"/>
      <c r="J603" s="243"/>
      <c r="K603" s="243"/>
      <c r="L603" s="248"/>
      <c r="M603" s="249"/>
      <c r="N603" s="250"/>
      <c r="O603" s="250"/>
      <c r="P603" s="250"/>
      <c r="Q603" s="250"/>
      <c r="R603" s="250"/>
      <c r="S603" s="250"/>
      <c r="T603" s="251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52" t="s">
        <v>201</v>
      </c>
      <c r="AU603" s="252" t="s">
        <v>94</v>
      </c>
      <c r="AV603" s="13" t="s">
        <v>92</v>
      </c>
      <c r="AW603" s="13" t="s">
        <v>40</v>
      </c>
      <c r="AX603" s="13" t="s">
        <v>85</v>
      </c>
      <c r="AY603" s="252" t="s">
        <v>193</v>
      </c>
    </row>
    <row r="604" s="13" customFormat="1">
      <c r="A604" s="13"/>
      <c r="B604" s="242"/>
      <c r="C604" s="243"/>
      <c r="D604" s="244" t="s">
        <v>201</v>
      </c>
      <c r="E604" s="245" t="s">
        <v>1</v>
      </c>
      <c r="F604" s="246" t="s">
        <v>1574</v>
      </c>
      <c r="G604" s="243"/>
      <c r="H604" s="245" t="s">
        <v>1</v>
      </c>
      <c r="I604" s="247"/>
      <c r="J604" s="243"/>
      <c r="K604" s="243"/>
      <c r="L604" s="248"/>
      <c r="M604" s="249"/>
      <c r="N604" s="250"/>
      <c r="O604" s="250"/>
      <c r="P604" s="250"/>
      <c r="Q604" s="250"/>
      <c r="R604" s="250"/>
      <c r="S604" s="250"/>
      <c r="T604" s="251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2" t="s">
        <v>201</v>
      </c>
      <c r="AU604" s="252" t="s">
        <v>94</v>
      </c>
      <c r="AV604" s="13" t="s">
        <v>92</v>
      </c>
      <c r="AW604" s="13" t="s">
        <v>40</v>
      </c>
      <c r="AX604" s="13" t="s">
        <v>85</v>
      </c>
      <c r="AY604" s="252" t="s">
        <v>193</v>
      </c>
    </row>
    <row r="605" s="14" customFormat="1">
      <c r="A605" s="14"/>
      <c r="B605" s="253"/>
      <c r="C605" s="254"/>
      <c r="D605" s="244" t="s">
        <v>201</v>
      </c>
      <c r="E605" s="255" t="s">
        <v>1</v>
      </c>
      <c r="F605" s="256" t="s">
        <v>1432</v>
      </c>
      <c r="G605" s="254"/>
      <c r="H605" s="257">
        <v>3</v>
      </c>
      <c r="I605" s="258"/>
      <c r="J605" s="254"/>
      <c r="K605" s="254"/>
      <c r="L605" s="259"/>
      <c r="M605" s="260"/>
      <c r="N605" s="261"/>
      <c r="O605" s="261"/>
      <c r="P605" s="261"/>
      <c r="Q605" s="261"/>
      <c r="R605" s="261"/>
      <c r="S605" s="261"/>
      <c r="T605" s="262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63" t="s">
        <v>201</v>
      </c>
      <c r="AU605" s="263" t="s">
        <v>94</v>
      </c>
      <c r="AV605" s="14" t="s">
        <v>94</v>
      </c>
      <c r="AW605" s="14" t="s">
        <v>40</v>
      </c>
      <c r="AX605" s="14" t="s">
        <v>85</v>
      </c>
      <c r="AY605" s="263" t="s">
        <v>193</v>
      </c>
    </row>
    <row r="606" s="13" customFormat="1">
      <c r="A606" s="13"/>
      <c r="B606" s="242"/>
      <c r="C606" s="243"/>
      <c r="D606" s="244" t="s">
        <v>201</v>
      </c>
      <c r="E606" s="245" t="s">
        <v>1</v>
      </c>
      <c r="F606" s="246" t="s">
        <v>1575</v>
      </c>
      <c r="G606" s="243"/>
      <c r="H606" s="245" t="s">
        <v>1</v>
      </c>
      <c r="I606" s="247"/>
      <c r="J606" s="243"/>
      <c r="K606" s="243"/>
      <c r="L606" s="248"/>
      <c r="M606" s="249"/>
      <c r="N606" s="250"/>
      <c r="O606" s="250"/>
      <c r="P606" s="250"/>
      <c r="Q606" s="250"/>
      <c r="R606" s="250"/>
      <c r="S606" s="250"/>
      <c r="T606" s="251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52" t="s">
        <v>201</v>
      </c>
      <c r="AU606" s="252" t="s">
        <v>94</v>
      </c>
      <c r="AV606" s="13" t="s">
        <v>92</v>
      </c>
      <c r="AW606" s="13" t="s">
        <v>40</v>
      </c>
      <c r="AX606" s="13" t="s">
        <v>85</v>
      </c>
      <c r="AY606" s="252" t="s">
        <v>193</v>
      </c>
    </row>
    <row r="607" s="14" customFormat="1">
      <c r="A607" s="14"/>
      <c r="B607" s="253"/>
      <c r="C607" s="254"/>
      <c r="D607" s="244" t="s">
        <v>201</v>
      </c>
      <c r="E607" s="255" t="s">
        <v>1</v>
      </c>
      <c r="F607" s="256" t="s">
        <v>1434</v>
      </c>
      <c r="G607" s="254"/>
      <c r="H607" s="257">
        <v>2</v>
      </c>
      <c r="I607" s="258"/>
      <c r="J607" s="254"/>
      <c r="K607" s="254"/>
      <c r="L607" s="259"/>
      <c r="M607" s="260"/>
      <c r="N607" s="261"/>
      <c r="O607" s="261"/>
      <c r="P607" s="261"/>
      <c r="Q607" s="261"/>
      <c r="R607" s="261"/>
      <c r="S607" s="261"/>
      <c r="T607" s="262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63" t="s">
        <v>201</v>
      </c>
      <c r="AU607" s="263" t="s">
        <v>94</v>
      </c>
      <c r="AV607" s="14" t="s">
        <v>94</v>
      </c>
      <c r="AW607" s="14" t="s">
        <v>40</v>
      </c>
      <c r="AX607" s="14" t="s">
        <v>85</v>
      </c>
      <c r="AY607" s="263" t="s">
        <v>193</v>
      </c>
    </row>
    <row r="608" s="13" customFormat="1">
      <c r="A608" s="13"/>
      <c r="B608" s="242"/>
      <c r="C608" s="243"/>
      <c r="D608" s="244" t="s">
        <v>201</v>
      </c>
      <c r="E608" s="245" t="s">
        <v>1</v>
      </c>
      <c r="F608" s="246" t="s">
        <v>1576</v>
      </c>
      <c r="G608" s="243"/>
      <c r="H608" s="245" t="s">
        <v>1</v>
      </c>
      <c r="I608" s="247"/>
      <c r="J608" s="243"/>
      <c r="K608" s="243"/>
      <c r="L608" s="248"/>
      <c r="M608" s="249"/>
      <c r="N608" s="250"/>
      <c r="O608" s="250"/>
      <c r="P608" s="250"/>
      <c r="Q608" s="250"/>
      <c r="R608" s="250"/>
      <c r="S608" s="250"/>
      <c r="T608" s="251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52" t="s">
        <v>201</v>
      </c>
      <c r="AU608" s="252" t="s">
        <v>94</v>
      </c>
      <c r="AV608" s="13" t="s">
        <v>92</v>
      </c>
      <c r="AW608" s="13" t="s">
        <v>40</v>
      </c>
      <c r="AX608" s="13" t="s">
        <v>85</v>
      </c>
      <c r="AY608" s="252" t="s">
        <v>193</v>
      </c>
    </row>
    <row r="609" s="14" customFormat="1">
      <c r="A609" s="14"/>
      <c r="B609" s="253"/>
      <c r="C609" s="254"/>
      <c r="D609" s="244" t="s">
        <v>201</v>
      </c>
      <c r="E609" s="255" t="s">
        <v>1</v>
      </c>
      <c r="F609" s="256" t="s">
        <v>94</v>
      </c>
      <c r="G609" s="254"/>
      <c r="H609" s="257">
        <v>2</v>
      </c>
      <c r="I609" s="258"/>
      <c r="J609" s="254"/>
      <c r="K609" s="254"/>
      <c r="L609" s="259"/>
      <c r="M609" s="260"/>
      <c r="N609" s="261"/>
      <c r="O609" s="261"/>
      <c r="P609" s="261"/>
      <c r="Q609" s="261"/>
      <c r="R609" s="261"/>
      <c r="S609" s="261"/>
      <c r="T609" s="262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63" t="s">
        <v>201</v>
      </c>
      <c r="AU609" s="263" t="s">
        <v>94</v>
      </c>
      <c r="AV609" s="14" t="s">
        <v>94</v>
      </c>
      <c r="AW609" s="14" t="s">
        <v>40</v>
      </c>
      <c r="AX609" s="14" t="s">
        <v>85</v>
      </c>
      <c r="AY609" s="263" t="s">
        <v>193</v>
      </c>
    </row>
    <row r="610" s="15" customFormat="1">
      <c r="A610" s="15"/>
      <c r="B610" s="264"/>
      <c r="C610" s="265"/>
      <c r="D610" s="244" t="s">
        <v>201</v>
      </c>
      <c r="E610" s="266" t="s">
        <v>1</v>
      </c>
      <c r="F610" s="267" t="s">
        <v>252</v>
      </c>
      <c r="G610" s="265"/>
      <c r="H610" s="268">
        <v>15</v>
      </c>
      <c r="I610" s="269"/>
      <c r="J610" s="265"/>
      <c r="K610" s="265"/>
      <c r="L610" s="270"/>
      <c r="M610" s="271"/>
      <c r="N610" s="272"/>
      <c r="O610" s="272"/>
      <c r="P610" s="272"/>
      <c r="Q610" s="272"/>
      <c r="R610" s="272"/>
      <c r="S610" s="272"/>
      <c r="T610" s="273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74" t="s">
        <v>201</v>
      </c>
      <c r="AU610" s="274" t="s">
        <v>94</v>
      </c>
      <c r="AV610" s="15" t="s">
        <v>199</v>
      </c>
      <c r="AW610" s="15" t="s">
        <v>40</v>
      </c>
      <c r="AX610" s="15" t="s">
        <v>92</v>
      </c>
      <c r="AY610" s="274" t="s">
        <v>193</v>
      </c>
    </row>
    <row r="611" s="2" customFormat="1" ht="24.15" customHeight="1">
      <c r="A611" s="40"/>
      <c r="B611" s="41"/>
      <c r="C611" s="229" t="s">
        <v>959</v>
      </c>
      <c r="D611" s="229" t="s">
        <v>196</v>
      </c>
      <c r="E611" s="230" t="s">
        <v>1488</v>
      </c>
      <c r="F611" s="231" t="s">
        <v>1489</v>
      </c>
      <c r="G611" s="232" t="s">
        <v>221</v>
      </c>
      <c r="H611" s="233">
        <v>15</v>
      </c>
      <c r="I611" s="234"/>
      <c r="J611" s="235">
        <f>ROUND(I611*H611,2)</f>
        <v>0</v>
      </c>
      <c r="K611" s="231" t="s">
        <v>222</v>
      </c>
      <c r="L611" s="46"/>
      <c r="M611" s="236" t="s">
        <v>1</v>
      </c>
      <c r="N611" s="237" t="s">
        <v>50</v>
      </c>
      <c r="O611" s="93"/>
      <c r="P611" s="238">
        <f>O611*H611</f>
        <v>0</v>
      </c>
      <c r="Q611" s="238">
        <v>1.0920000000000001E-05</v>
      </c>
      <c r="R611" s="238">
        <f>Q611*H611</f>
        <v>0.0001638</v>
      </c>
      <c r="S611" s="238">
        <v>0</v>
      </c>
      <c r="T611" s="239">
        <f>S611*H611</f>
        <v>0</v>
      </c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R611" s="240" t="s">
        <v>580</v>
      </c>
      <c r="AT611" s="240" t="s">
        <v>196</v>
      </c>
      <c r="AU611" s="240" t="s">
        <v>94</v>
      </c>
      <c r="AY611" s="18" t="s">
        <v>193</v>
      </c>
      <c r="BE611" s="241">
        <f>IF(N611="základní",J611,0)</f>
        <v>0</v>
      </c>
      <c r="BF611" s="241">
        <f>IF(N611="snížená",J611,0)</f>
        <v>0</v>
      </c>
      <c r="BG611" s="241">
        <f>IF(N611="zákl. přenesená",J611,0)</f>
        <v>0</v>
      </c>
      <c r="BH611" s="241">
        <f>IF(N611="sníž. přenesená",J611,0)</f>
        <v>0</v>
      </c>
      <c r="BI611" s="241">
        <f>IF(N611="nulová",J611,0)</f>
        <v>0</v>
      </c>
      <c r="BJ611" s="18" t="s">
        <v>92</v>
      </c>
      <c r="BK611" s="241">
        <f>ROUND(I611*H611,2)</f>
        <v>0</v>
      </c>
      <c r="BL611" s="18" t="s">
        <v>580</v>
      </c>
      <c r="BM611" s="240" t="s">
        <v>1577</v>
      </c>
    </row>
    <row r="612" s="2" customFormat="1" ht="24.15" customHeight="1">
      <c r="A612" s="40"/>
      <c r="B612" s="41"/>
      <c r="C612" s="229" t="s">
        <v>965</v>
      </c>
      <c r="D612" s="229" t="s">
        <v>196</v>
      </c>
      <c r="E612" s="230" t="s">
        <v>1475</v>
      </c>
      <c r="F612" s="231" t="s">
        <v>1476</v>
      </c>
      <c r="G612" s="232" t="s">
        <v>160</v>
      </c>
      <c r="H612" s="233">
        <v>9</v>
      </c>
      <c r="I612" s="234"/>
      <c r="J612" s="235">
        <f>ROUND(I612*H612,2)</f>
        <v>0</v>
      </c>
      <c r="K612" s="231" t="s">
        <v>222</v>
      </c>
      <c r="L612" s="46"/>
      <c r="M612" s="236" t="s">
        <v>1</v>
      </c>
      <c r="N612" s="237" t="s">
        <v>50</v>
      </c>
      <c r="O612" s="93"/>
      <c r="P612" s="238">
        <f>O612*H612</f>
        <v>0</v>
      </c>
      <c r="Q612" s="238">
        <v>0</v>
      </c>
      <c r="R612" s="238">
        <f>Q612*H612</f>
        <v>0</v>
      </c>
      <c r="S612" s="238">
        <v>0</v>
      </c>
      <c r="T612" s="239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40" t="s">
        <v>580</v>
      </c>
      <c r="AT612" s="240" t="s">
        <v>196</v>
      </c>
      <c r="AU612" s="240" t="s">
        <v>94</v>
      </c>
      <c r="AY612" s="18" t="s">
        <v>193</v>
      </c>
      <c r="BE612" s="241">
        <f>IF(N612="základní",J612,0)</f>
        <v>0</v>
      </c>
      <c r="BF612" s="241">
        <f>IF(N612="snížená",J612,0)</f>
        <v>0</v>
      </c>
      <c r="BG612" s="241">
        <f>IF(N612="zákl. přenesená",J612,0)</f>
        <v>0</v>
      </c>
      <c r="BH612" s="241">
        <f>IF(N612="sníž. přenesená",J612,0)</f>
        <v>0</v>
      </c>
      <c r="BI612" s="241">
        <f>IF(N612="nulová",J612,0)</f>
        <v>0</v>
      </c>
      <c r="BJ612" s="18" t="s">
        <v>92</v>
      </c>
      <c r="BK612" s="241">
        <f>ROUND(I612*H612,2)</f>
        <v>0</v>
      </c>
      <c r="BL612" s="18" t="s">
        <v>580</v>
      </c>
      <c r="BM612" s="240" t="s">
        <v>1578</v>
      </c>
    </row>
    <row r="613" s="12" customFormat="1" ht="22.8" customHeight="1">
      <c r="A613" s="12"/>
      <c r="B613" s="213"/>
      <c r="C613" s="214"/>
      <c r="D613" s="215" t="s">
        <v>84</v>
      </c>
      <c r="E613" s="227" t="s">
        <v>1579</v>
      </c>
      <c r="F613" s="227" t="s">
        <v>1580</v>
      </c>
      <c r="G613" s="214"/>
      <c r="H613" s="214"/>
      <c r="I613" s="217"/>
      <c r="J613" s="228">
        <f>BK613</f>
        <v>0</v>
      </c>
      <c r="K613" s="214"/>
      <c r="L613" s="219"/>
      <c r="M613" s="220"/>
      <c r="N613" s="221"/>
      <c r="O613" s="221"/>
      <c r="P613" s="222">
        <f>SUM(P614:P667)</f>
        <v>0</v>
      </c>
      <c r="Q613" s="221"/>
      <c r="R613" s="222">
        <f>SUM(R614:R667)</f>
        <v>0.38861275500000003</v>
      </c>
      <c r="S613" s="221"/>
      <c r="T613" s="223">
        <f>SUM(T614:T667)</f>
        <v>0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224" t="s">
        <v>92</v>
      </c>
      <c r="AT613" s="225" t="s">
        <v>84</v>
      </c>
      <c r="AU613" s="225" t="s">
        <v>92</v>
      </c>
      <c r="AY613" s="224" t="s">
        <v>193</v>
      </c>
      <c r="BK613" s="226">
        <f>SUM(BK614:BK667)</f>
        <v>0</v>
      </c>
    </row>
    <row r="614" s="2" customFormat="1" ht="16.5" customHeight="1">
      <c r="A614" s="40"/>
      <c r="B614" s="41"/>
      <c r="C614" s="286" t="s">
        <v>969</v>
      </c>
      <c r="D614" s="286" t="s">
        <v>509</v>
      </c>
      <c r="E614" s="287" t="s">
        <v>1581</v>
      </c>
      <c r="F614" s="288" t="s">
        <v>1517</v>
      </c>
      <c r="G614" s="289" t="s">
        <v>256</v>
      </c>
      <c r="H614" s="290">
        <v>3</v>
      </c>
      <c r="I614" s="291"/>
      <c r="J614" s="292">
        <f>ROUND(I614*H614,2)</f>
        <v>0</v>
      </c>
      <c r="K614" s="288" t="s">
        <v>1</v>
      </c>
      <c r="L614" s="293"/>
      <c r="M614" s="294" t="s">
        <v>1</v>
      </c>
      <c r="N614" s="295" t="s">
        <v>50</v>
      </c>
      <c r="O614" s="93"/>
      <c r="P614" s="238">
        <f>O614*H614</f>
        <v>0</v>
      </c>
      <c r="Q614" s="238">
        <v>0.0050000000000000001</v>
      </c>
      <c r="R614" s="238">
        <f>Q614*H614</f>
        <v>0.014999999999999999</v>
      </c>
      <c r="S614" s="238">
        <v>0</v>
      </c>
      <c r="T614" s="239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40" t="s">
        <v>266</v>
      </c>
      <c r="AT614" s="240" t="s">
        <v>509</v>
      </c>
      <c r="AU614" s="240" t="s">
        <v>94</v>
      </c>
      <c r="AY614" s="18" t="s">
        <v>193</v>
      </c>
      <c r="BE614" s="241">
        <f>IF(N614="základní",J614,0)</f>
        <v>0</v>
      </c>
      <c r="BF614" s="241">
        <f>IF(N614="snížená",J614,0)</f>
        <v>0</v>
      </c>
      <c r="BG614" s="241">
        <f>IF(N614="zákl. přenesená",J614,0)</f>
        <v>0</v>
      </c>
      <c r="BH614" s="241">
        <f>IF(N614="sníž. přenesená",J614,0)</f>
        <v>0</v>
      </c>
      <c r="BI614" s="241">
        <f>IF(N614="nulová",J614,0)</f>
        <v>0</v>
      </c>
      <c r="BJ614" s="18" t="s">
        <v>92</v>
      </c>
      <c r="BK614" s="241">
        <f>ROUND(I614*H614,2)</f>
        <v>0</v>
      </c>
      <c r="BL614" s="18" t="s">
        <v>199</v>
      </c>
      <c r="BM614" s="240" t="s">
        <v>1582</v>
      </c>
    </row>
    <row r="615" s="2" customFormat="1" ht="16.5" customHeight="1">
      <c r="A615" s="40"/>
      <c r="B615" s="41"/>
      <c r="C615" s="286" t="s">
        <v>973</v>
      </c>
      <c r="D615" s="286" t="s">
        <v>509</v>
      </c>
      <c r="E615" s="287" t="s">
        <v>1583</v>
      </c>
      <c r="F615" s="288" t="s">
        <v>1584</v>
      </c>
      <c r="G615" s="289" t="s">
        <v>256</v>
      </c>
      <c r="H615" s="290">
        <v>4</v>
      </c>
      <c r="I615" s="291"/>
      <c r="J615" s="292">
        <f>ROUND(I615*H615,2)</f>
        <v>0</v>
      </c>
      <c r="K615" s="288" t="s">
        <v>1</v>
      </c>
      <c r="L615" s="293"/>
      <c r="M615" s="294" t="s">
        <v>1</v>
      </c>
      <c r="N615" s="295" t="s">
        <v>50</v>
      </c>
      <c r="O615" s="93"/>
      <c r="P615" s="238">
        <f>O615*H615</f>
        <v>0</v>
      </c>
      <c r="Q615" s="238">
        <v>0.0080000000000000002</v>
      </c>
      <c r="R615" s="238">
        <f>Q615*H615</f>
        <v>0.032000000000000001</v>
      </c>
      <c r="S615" s="238">
        <v>0</v>
      </c>
      <c r="T615" s="239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40" t="s">
        <v>266</v>
      </c>
      <c r="AT615" s="240" t="s">
        <v>509</v>
      </c>
      <c r="AU615" s="240" t="s">
        <v>94</v>
      </c>
      <c r="AY615" s="18" t="s">
        <v>193</v>
      </c>
      <c r="BE615" s="241">
        <f>IF(N615="základní",J615,0)</f>
        <v>0</v>
      </c>
      <c r="BF615" s="241">
        <f>IF(N615="snížená",J615,0)</f>
        <v>0</v>
      </c>
      <c r="BG615" s="241">
        <f>IF(N615="zákl. přenesená",J615,0)</f>
        <v>0</v>
      </c>
      <c r="BH615" s="241">
        <f>IF(N615="sníž. přenesená",J615,0)</f>
        <v>0</v>
      </c>
      <c r="BI615" s="241">
        <f>IF(N615="nulová",J615,0)</f>
        <v>0</v>
      </c>
      <c r="BJ615" s="18" t="s">
        <v>92</v>
      </c>
      <c r="BK615" s="241">
        <f>ROUND(I615*H615,2)</f>
        <v>0</v>
      </c>
      <c r="BL615" s="18" t="s">
        <v>199</v>
      </c>
      <c r="BM615" s="240" t="s">
        <v>1585</v>
      </c>
    </row>
    <row r="616" s="2" customFormat="1" ht="16.5" customHeight="1">
      <c r="A616" s="40"/>
      <c r="B616" s="41"/>
      <c r="C616" s="286" t="s">
        <v>977</v>
      </c>
      <c r="D616" s="286" t="s">
        <v>509</v>
      </c>
      <c r="E616" s="287" t="s">
        <v>1586</v>
      </c>
      <c r="F616" s="288" t="s">
        <v>1587</v>
      </c>
      <c r="G616" s="289" t="s">
        <v>256</v>
      </c>
      <c r="H616" s="290">
        <v>2</v>
      </c>
      <c r="I616" s="291"/>
      <c r="J616" s="292">
        <f>ROUND(I616*H616,2)</f>
        <v>0</v>
      </c>
      <c r="K616" s="288" t="s">
        <v>1</v>
      </c>
      <c r="L616" s="293"/>
      <c r="M616" s="294" t="s">
        <v>1</v>
      </c>
      <c r="N616" s="295" t="s">
        <v>50</v>
      </c>
      <c r="O616" s="93"/>
      <c r="P616" s="238">
        <f>O616*H616</f>
        <v>0</v>
      </c>
      <c r="Q616" s="238">
        <v>0.0089999999999999993</v>
      </c>
      <c r="R616" s="238">
        <f>Q616*H616</f>
        <v>0.017999999999999999</v>
      </c>
      <c r="S616" s="238">
        <v>0</v>
      </c>
      <c r="T616" s="239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40" t="s">
        <v>266</v>
      </c>
      <c r="AT616" s="240" t="s">
        <v>509</v>
      </c>
      <c r="AU616" s="240" t="s">
        <v>94</v>
      </c>
      <c r="AY616" s="18" t="s">
        <v>193</v>
      </c>
      <c r="BE616" s="241">
        <f>IF(N616="základní",J616,0)</f>
        <v>0</v>
      </c>
      <c r="BF616" s="241">
        <f>IF(N616="snížená",J616,0)</f>
        <v>0</v>
      </c>
      <c r="BG616" s="241">
        <f>IF(N616="zákl. přenesená",J616,0)</f>
        <v>0</v>
      </c>
      <c r="BH616" s="241">
        <f>IF(N616="sníž. přenesená",J616,0)</f>
        <v>0</v>
      </c>
      <c r="BI616" s="241">
        <f>IF(N616="nulová",J616,0)</f>
        <v>0</v>
      </c>
      <c r="BJ616" s="18" t="s">
        <v>92</v>
      </c>
      <c r="BK616" s="241">
        <f>ROUND(I616*H616,2)</f>
        <v>0</v>
      </c>
      <c r="BL616" s="18" t="s">
        <v>199</v>
      </c>
      <c r="BM616" s="240" t="s">
        <v>1588</v>
      </c>
    </row>
    <row r="617" s="2" customFormat="1" ht="16.5" customHeight="1">
      <c r="A617" s="40"/>
      <c r="B617" s="41"/>
      <c r="C617" s="286" t="s">
        <v>983</v>
      </c>
      <c r="D617" s="286" t="s">
        <v>509</v>
      </c>
      <c r="E617" s="287" t="s">
        <v>1589</v>
      </c>
      <c r="F617" s="288" t="s">
        <v>1590</v>
      </c>
      <c r="G617" s="289" t="s">
        <v>256</v>
      </c>
      <c r="H617" s="290">
        <v>5</v>
      </c>
      <c r="I617" s="291"/>
      <c r="J617" s="292">
        <f>ROUND(I617*H617,2)</f>
        <v>0</v>
      </c>
      <c r="K617" s="288" t="s">
        <v>1</v>
      </c>
      <c r="L617" s="293"/>
      <c r="M617" s="294" t="s">
        <v>1</v>
      </c>
      <c r="N617" s="295" t="s">
        <v>50</v>
      </c>
      <c r="O617" s="93"/>
      <c r="P617" s="238">
        <f>O617*H617</f>
        <v>0</v>
      </c>
      <c r="Q617" s="238">
        <v>0.012</v>
      </c>
      <c r="R617" s="238">
        <f>Q617*H617</f>
        <v>0.059999999999999998</v>
      </c>
      <c r="S617" s="238">
        <v>0</v>
      </c>
      <c r="T617" s="239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40" t="s">
        <v>266</v>
      </c>
      <c r="AT617" s="240" t="s">
        <v>509</v>
      </c>
      <c r="AU617" s="240" t="s">
        <v>94</v>
      </c>
      <c r="AY617" s="18" t="s">
        <v>193</v>
      </c>
      <c r="BE617" s="241">
        <f>IF(N617="základní",J617,0)</f>
        <v>0</v>
      </c>
      <c r="BF617" s="241">
        <f>IF(N617="snížená",J617,0)</f>
        <v>0</v>
      </c>
      <c r="BG617" s="241">
        <f>IF(N617="zákl. přenesená",J617,0)</f>
        <v>0</v>
      </c>
      <c r="BH617" s="241">
        <f>IF(N617="sníž. přenesená",J617,0)</f>
        <v>0</v>
      </c>
      <c r="BI617" s="241">
        <f>IF(N617="nulová",J617,0)</f>
        <v>0</v>
      </c>
      <c r="BJ617" s="18" t="s">
        <v>92</v>
      </c>
      <c r="BK617" s="241">
        <f>ROUND(I617*H617,2)</f>
        <v>0</v>
      </c>
      <c r="BL617" s="18" t="s">
        <v>199</v>
      </c>
      <c r="BM617" s="240" t="s">
        <v>1591</v>
      </c>
    </row>
    <row r="618" s="2" customFormat="1" ht="16.5" customHeight="1">
      <c r="A618" s="40"/>
      <c r="B618" s="41"/>
      <c r="C618" s="286" t="s">
        <v>988</v>
      </c>
      <c r="D618" s="286" t="s">
        <v>509</v>
      </c>
      <c r="E618" s="287" t="s">
        <v>1592</v>
      </c>
      <c r="F618" s="288" t="s">
        <v>1593</v>
      </c>
      <c r="G618" s="289" t="s">
        <v>160</v>
      </c>
      <c r="H618" s="290">
        <v>9</v>
      </c>
      <c r="I618" s="291"/>
      <c r="J618" s="292">
        <f>ROUND(I618*H618,2)</f>
        <v>0</v>
      </c>
      <c r="K618" s="288" t="s">
        <v>1</v>
      </c>
      <c r="L618" s="293"/>
      <c r="M618" s="294" t="s">
        <v>1</v>
      </c>
      <c r="N618" s="295" t="s">
        <v>50</v>
      </c>
      <c r="O618" s="93"/>
      <c r="P618" s="238">
        <f>O618*H618</f>
        <v>0</v>
      </c>
      <c r="Q618" s="238">
        <v>0.014999999999999999</v>
      </c>
      <c r="R618" s="238">
        <f>Q618*H618</f>
        <v>0.13500000000000001</v>
      </c>
      <c r="S618" s="238">
        <v>0</v>
      </c>
      <c r="T618" s="239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40" t="s">
        <v>266</v>
      </c>
      <c r="AT618" s="240" t="s">
        <v>509</v>
      </c>
      <c r="AU618" s="240" t="s">
        <v>94</v>
      </c>
      <c r="AY618" s="18" t="s">
        <v>193</v>
      </c>
      <c r="BE618" s="241">
        <f>IF(N618="základní",J618,0)</f>
        <v>0</v>
      </c>
      <c r="BF618" s="241">
        <f>IF(N618="snížená",J618,0)</f>
        <v>0</v>
      </c>
      <c r="BG618" s="241">
        <f>IF(N618="zákl. přenesená",J618,0)</f>
        <v>0</v>
      </c>
      <c r="BH618" s="241">
        <f>IF(N618="sníž. přenesená",J618,0)</f>
        <v>0</v>
      </c>
      <c r="BI618" s="241">
        <f>IF(N618="nulová",J618,0)</f>
        <v>0</v>
      </c>
      <c r="BJ618" s="18" t="s">
        <v>92</v>
      </c>
      <c r="BK618" s="241">
        <f>ROUND(I618*H618,2)</f>
        <v>0</v>
      </c>
      <c r="BL618" s="18" t="s">
        <v>199</v>
      </c>
      <c r="BM618" s="240" t="s">
        <v>1594</v>
      </c>
    </row>
    <row r="619" s="2" customFormat="1" ht="16.5" customHeight="1">
      <c r="A619" s="40"/>
      <c r="B619" s="41"/>
      <c r="C619" s="286" t="s">
        <v>994</v>
      </c>
      <c r="D619" s="286" t="s">
        <v>509</v>
      </c>
      <c r="E619" s="287" t="s">
        <v>1595</v>
      </c>
      <c r="F619" s="288" t="s">
        <v>1596</v>
      </c>
      <c r="G619" s="289" t="s">
        <v>160</v>
      </c>
      <c r="H619" s="290">
        <v>9</v>
      </c>
      <c r="I619" s="291"/>
      <c r="J619" s="292">
        <f>ROUND(I619*H619,2)</f>
        <v>0</v>
      </c>
      <c r="K619" s="288" t="s">
        <v>1</v>
      </c>
      <c r="L619" s="293"/>
      <c r="M619" s="294" t="s">
        <v>1</v>
      </c>
      <c r="N619" s="295" t="s">
        <v>50</v>
      </c>
      <c r="O619" s="93"/>
      <c r="P619" s="238">
        <f>O619*H619</f>
        <v>0</v>
      </c>
      <c r="Q619" s="238">
        <v>0.0080000000000000002</v>
      </c>
      <c r="R619" s="238">
        <f>Q619*H619</f>
        <v>0.072000000000000008</v>
      </c>
      <c r="S619" s="238">
        <v>0</v>
      </c>
      <c r="T619" s="239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40" t="s">
        <v>266</v>
      </c>
      <c r="AT619" s="240" t="s">
        <v>509</v>
      </c>
      <c r="AU619" s="240" t="s">
        <v>94</v>
      </c>
      <c r="AY619" s="18" t="s">
        <v>193</v>
      </c>
      <c r="BE619" s="241">
        <f>IF(N619="základní",J619,0)</f>
        <v>0</v>
      </c>
      <c r="BF619" s="241">
        <f>IF(N619="snížená",J619,0)</f>
        <v>0</v>
      </c>
      <c r="BG619" s="241">
        <f>IF(N619="zákl. přenesená",J619,0)</f>
        <v>0</v>
      </c>
      <c r="BH619" s="241">
        <f>IF(N619="sníž. přenesená",J619,0)</f>
        <v>0</v>
      </c>
      <c r="BI619" s="241">
        <f>IF(N619="nulová",J619,0)</f>
        <v>0</v>
      </c>
      <c r="BJ619" s="18" t="s">
        <v>92</v>
      </c>
      <c r="BK619" s="241">
        <f>ROUND(I619*H619,2)</f>
        <v>0</v>
      </c>
      <c r="BL619" s="18" t="s">
        <v>199</v>
      </c>
      <c r="BM619" s="240" t="s">
        <v>1597</v>
      </c>
    </row>
    <row r="620" s="2" customFormat="1" ht="16.5" customHeight="1">
      <c r="A620" s="40"/>
      <c r="B620" s="41"/>
      <c r="C620" s="286" t="s">
        <v>998</v>
      </c>
      <c r="D620" s="286" t="s">
        <v>509</v>
      </c>
      <c r="E620" s="287" t="s">
        <v>1598</v>
      </c>
      <c r="F620" s="288" t="s">
        <v>1599</v>
      </c>
      <c r="G620" s="289" t="s">
        <v>256</v>
      </c>
      <c r="H620" s="290">
        <v>2</v>
      </c>
      <c r="I620" s="291"/>
      <c r="J620" s="292">
        <f>ROUND(I620*H620,2)</f>
        <v>0</v>
      </c>
      <c r="K620" s="288" t="s">
        <v>1</v>
      </c>
      <c r="L620" s="293"/>
      <c r="M620" s="294" t="s">
        <v>1</v>
      </c>
      <c r="N620" s="295" t="s">
        <v>50</v>
      </c>
      <c r="O620" s="93"/>
      <c r="P620" s="238">
        <f>O620*H620</f>
        <v>0</v>
      </c>
      <c r="Q620" s="238">
        <v>0.02</v>
      </c>
      <c r="R620" s="238">
        <f>Q620*H620</f>
        <v>0.040000000000000001</v>
      </c>
      <c r="S620" s="238">
        <v>0</v>
      </c>
      <c r="T620" s="239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40" t="s">
        <v>266</v>
      </c>
      <c r="AT620" s="240" t="s">
        <v>509</v>
      </c>
      <c r="AU620" s="240" t="s">
        <v>94</v>
      </c>
      <c r="AY620" s="18" t="s">
        <v>193</v>
      </c>
      <c r="BE620" s="241">
        <f>IF(N620="základní",J620,0)</f>
        <v>0</v>
      </c>
      <c r="BF620" s="241">
        <f>IF(N620="snížená",J620,0)</f>
        <v>0</v>
      </c>
      <c r="BG620" s="241">
        <f>IF(N620="zákl. přenesená",J620,0)</f>
        <v>0</v>
      </c>
      <c r="BH620" s="241">
        <f>IF(N620="sníž. přenesená",J620,0)</f>
        <v>0</v>
      </c>
      <c r="BI620" s="241">
        <f>IF(N620="nulová",J620,0)</f>
        <v>0</v>
      </c>
      <c r="BJ620" s="18" t="s">
        <v>92</v>
      </c>
      <c r="BK620" s="241">
        <f>ROUND(I620*H620,2)</f>
        <v>0</v>
      </c>
      <c r="BL620" s="18" t="s">
        <v>199</v>
      </c>
      <c r="BM620" s="240" t="s">
        <v>1600</v>
      </c>
    </row>
    <row r="621" s="2" customFormat="1" ht="16.5" customHeight="1">
      <c r="A621" s="40"/>
      <c r="B621" s="41"/>
      <c r="C621" s="286" t="s">
        <v>1002</v>
      </c>
      <c r="D621" s="286" t="s">
        <v>509</v>
      </c>
      <c r="E621" s="287" t="s">
        <v>1601</v>
      </c>
      <c r="F621" s="288" t="s">
        <v>1602</v>
      </c>
      <c r="G621" s="289" t="s">
        <v>256</v>
      </c>
      <c r="H621" s="290">
        <v>1</v>
      </c>
      <c r="I621" s="291"/>
      <c r="J621" s="292">
        <f>ROUND(I621*H621,2)</f>
        <v>0</v>
      </c>
      <c r="K621" s="288" t="s">
        <v>1</v>
      </c>
      <c r="L621" s="293"/>
      <c r="M621" s="294" t="s">
        <v>1</v>
      </c>
      <c r="N621" s="295" t="s">
        <v>50</v>
      </c>
      <c r="O621" s="93"/>
      <c r="P621" s="238">
        <f>O621*H621</f>
        <v>0</v>
      </c>
      <c r="Q621" s="238">
        <v>0.0080000000000000002</v>
      </c>
      <c r="R621" s="238">
        <f>Q621*H621</f>
        <v>0.0080000000000000002</v>
      </c>
      <c r="S621" s="238">
        <v>0</v>
      </c>
      <c r="T621" s="239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40" t="s">
        <v>266</v>
      </c>
      <c r="AT621" s="240" t="s">
        <v>509</v>
      </c>
      <c r="AU621" s="240" t="s">
        <v>94</v>
      </c>
      <c r="AY621" s="18" t="s">
        <v>193</v>
      </c>
      <c r="BE621" s="241">
        <f>IF(N621="základní",J621,0)</f>
        <v>0</v>
      </c>
      <c r="BF621" s="241">
        <f>IF(N621="snížená",J621,0)</f>
        <v>0</v>
      </c>
      <c r="BG621" s="241">
        <f>IF(N621="zákl. přenesená",J621,0)</f>
        <v>0</v>
      </c>
      <c r="BH621" s="241">
        <f>IF(N621="sníž. přenesená",J621,0)</f>
        <v>0</v>
      </c>
      <c r="BI621" s="241">
        <f>IF(N621="nulová",J621,0)</f>
        <v>0</v>
      </c>
      <c r="BJ621" s="18" t="s">
        <v>92</v>
      </c>
      <c r="BK621" s="241">
        <f>ROUND(I621*H621,2)</f>
        <v>0</v>
      </c>
      <c r="BL621" s="18" t="s">
        <v>199</v>
      </c>
      <c r="BM621" s="240" t="s">
        <v>1603</v>
      </c>
    </row>
    <row r="622" s="2" customFormat="1" ht="16.5" customHeight="1">
      <c r="A622" s="40"/>
      <c r="B622" s="41"/>
      <c r="C622" s="286" t="s">
        <v>1006</v>
      </c>
      <c r="D622" s="286" t="s">
        <v>509</v>
      </c>
      <c r="E622" s="287" t="s">
        <v>1604</v>
      </c>
      <c r="F622" s="288" t="s">
        <v>1605</v>
      </c>
      <c r="G622" s="289" t="s">
        <v>256</v>
      </c>
      <c r="H622" s="290">
        <v>1</v>
      </c>
      <c r="I622" s="291"/>
      <c r="J622" s="292">
        <f>ROUND(I622*H622,2)</f>
        <v>0</v>
      </c>
      <c r="K622" s="288" t="s">
        <v>1</v>
      </c>
      <c r="L622" s="293"/>
      <c r="M622" s="294" t="s">
        <v>1</v>
      </c>
      <c r="N622" s="295" t="s">
        <v>50</v>
      </c>
      <c r="O622" s="93"/>
      <c r="P622" s="238">
        <f>O622*H622</f>
        <v>0</v>
      </c>
      <c r="Q622" s="238">
        <v>0.0080000000000000002</v>
      </c>
      <c r="R622" s="238">
        <f>Q622*H622</f>
        <v>0.0080000000000000002</v>
      </c>
      <c r="S622" s="238">
        <v>0</v>
      </c>
      <c r="T622" s="239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40" t="s">
        <v>266</v>
      </c>
      <c r="AT622" s="240" t="s">
        <v>509</v>
      </c>
      <c r="AU622" s="240" t="s">
        <v>94</v>
      </c>
      <c r="AY622" s="18" t="s">
        <v>193</v>
      </c>
      <c r="BE622" s="241">
        <f>IF(N622="základní",J622,0)</f>
        <v>0</v>
      </c>
      <c r="BF622" s="241">
        <f>IF(N622="snížená",J622,0)</f>
        <v>0</v>
      </c>
      <c r="BG622" s="241">
        <f>IF(N622="zákl. přenesená",J622,0)</f>
        <v>0</v>
      </c>
      <c r="BH622" s="241">
        <f>IF(N622="sníž. přenesená",J622,0)</f>
        <v>0</v>
      </c>
      <c r="BI622" s="241">
        <f>IF(N622="nulová",J622,0)</f>
        <v>0</v>
      </c>
      <c r="BJ622" s="18" t="s">
        <v>92</v>
      </c>
      <c r="BK622" s="241">
        <f>ROUND(I622*H622,2)</f>
        <v>0</v>
      </c>
      <c r="BL622" s="18" t="s">
        <v>199</v>
      </c>
      <c r="BM622" s="240" t="s">
        <v>1606</v>
      </c>
    </row>
    <row r="623" s="2" customFormat="1" ht="24.15" customHeight="1">
      <c r="A623" s="40"/>
      <c r="B623" s="41"/>
      <c r="C623" s="229" t="s">
        <v>1011</v>
      </c>
      <c r="D623" s="229" t="s">
        <v>196</v>
      </c>
      <c r="E623" s="230" t="s">
        <v>1607</v>
      </c>
      <c r="F623" s="231" t="s">
        <v>1608</v>
      </c>
      <c r="G623" s="232" t="s">
        <v>221</v>
      </c>
      <c r="H623" s="233">
        <v>3</v>
      </c>
      <c r="I623" s="234"/>
      <c r="J623" s="235">
        <f>ROUND(I623*H623,2)</f>
        <v>0</v>
      </c>
      <c r="K623" s="231" t="s">
        <v>222</v>
      </c>
      <c r="L623" s="46"/>
      <c r="M623" s="236" t="s">
        <v>1</v>
      </c>
      <c r="N623" s="237" t="s">
        <v>50</v>
      </c>
      <c r="O623" s="93"/>
      <c r="P623" s="238">
        <f>O623*H623</f>
        <v>0</v>
      </c>
      <c r="Q623" s="238">
        <v>0</v>
      </c>
      <c r="R623" s="238">
        <f>Q623*H623</f>
        <v>0</v>
      </c>
      <c r="S623" s="238">
        <v>0</v>
      </c>
      <c r="T623" s="239">
        <f>S623*H623</f>
        <v>0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40" t="s">
        <v>580</v>
      </c>
      <c r="AT623" s="240" t="s">
        <v>196</v>
      </c>
      <c r="AU623" s="240" t="s">
        <v>94</v>
      </c>
      <c r="AY623" s="18" t="s">
        <v>193</v>
      </c>
      <c r="BE623" s="241">
        <f>IF(N623="základní",J623,0)</f>
        <v>0</v>
      </c>
      <c r="BF623" s="241">
        <f>IF(N623="snížená",J623,0)</f>
        <v>0</v>
      </c>
      <c r="BG623" s="241">
        <f>IF(N623="zákl. přenesená",J623,0)</f>
        <v>0</v>
      </c>
      <c r="BH623" s="241">
        <f>IF(N623="sníž. přenesená",J623,0)</f>
        <v>0</v>
      </c>
      <c r="BI623" s="241">
        <f>IF(N623="nulová",J623,0)</f>
        <v>0</v>
      </c>
      <c r="BJ623" s="18" t="s">
        <v>92</v>
      </c>
      <c r="BK623" s="241">
        <f>ROUND(I623*H623,2)</f>
        <v>0</v>
      </c>
      <c r="BL623" s="18" t="s">
        <v>580</v>
      </c>
      <c r="BM623" s="240" t="s">
        <v>1609</v>
      </c>
    </row>
    <row r="624" s="13" customFormat="1">
      <c r="A624" s="13"/>
      <c r="B624" s="242"/>
      <c r="C624" s="243"/>
      <c r="D624" s="244" t="s">
        <v>201</v>
      </c>
      <c r="E624" s="245" t="s">
        <v>1</v>
      </c>
      <c r="F624" s="246" t="s">
        <v>1610</v>
      </c>
      <c r="G624" s="243"/>
      <c r="H624" s="245" t="s">
        <v>1</v>
      </c>
      <c r="I624" s="247"/>
      <c r="J624" s="243"/>
      <c r="K624" s="243"/>
      <c r="L624" s="248"/>
      <c r="M624" s="249"/>
      <c r="N624" s="250"/>
      <c r="O624" s="250"/>
      <c r="P624" s="250"/>
      <c r="Q624" s="250"/>
      <c r="R624" s="250"/>
      <c r="S624" s="250"/>
      <c r="T624" s="251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2" t="s">
        <v>201</v>
      </c>
      <c r="AU624" s="252" t="s">
        <v>94</v>
      </c>
      <c r="AV624" s="13" t="s">
        <v>92</v>
      </c>
      <c r="AW624" s="13" t="s">
        <v>40</v>
      </c>
      <c r="AX624" s="13" t="s">
        <v>85</v>
      </c>
      <c r="AY624" s="252" t="s">
        <v>193</v>
      </c>
    </row>
    <row r="625" s="13" customFormat="1">
      <c r="A625" s="13"/>
      <c r="B625" s="242"/>
      <c r="C625" s="243"/>
      <c r="D625" s="244" t="s">
        <v>201</v>
      </c>
      <c r="E625" s="245" t="s">
        <v>1</v>
      </c>
      <c r="F625" s="246" t="s">
        <v>1611</v>
      </c>
      <c r="G625" s="243"/>
      <c r="H625" s="245" t="s">
        <v>1</v>
      </c>
      <c r="I625" s="247"/>
      <c r="J625" s="243"/>
      <c r="K625" s="243"/>
      <c r="L625" s="248"/>
      <c r="M625" s="249"/>
      <c r="N625" s="250"/>
      <c r="O625" s="250"/>
      <c r="P625" s="250"/>
      <c r="Q625" s="250"/>
      <c r="R625" s="250"/>
      <c r="S625" s="250"/>
      <c r="T625" s="251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2" t="s">
        <v>201</v>
      </c>
      <c r="AU625" s="252" t="s">
        <v>94</v>
      </c>
      <c r="AV625" s="13" t="s">
        <v>92</v>
      </c>
      <c r="AW625" s="13" t="s">
        <v>40</v>
      </c>
      <c r="AX625" s="13" t="s">
        <v>85</v>
      </c>
      <c r="AY625" s="252" t="s">
        <v>193</v>
      </c>
    </row>
    <row r="626" s="14" customFormat="1">
      <c r="A626" s="14"/>
      <c r="B626" s="253"/>
      <c r="C626" s="254"/>
      <c r="D626" s="244" t="s">
        <v>201</v>
      </c>
      <c r="E626" s="255" t="s">
        <v>1</v>
      </c>
      <c r="F626" s="256" t="s">
        <v>211</v>
      </c>
      <c r="G626" s="254"/>
      <c r="H626" s="257">
        <v>3</v>
      </c>
      <c r="I626" s="258"/>
      <c r="J626" s="254"/>
      <c r="K626" s="254"/>
      <c r="L626" s="259"/>
      <c r="M626" s="260"/>
      <c r="N626" s="261"/>
      <c r="O626" s="261"/>
      <c r="P626" s="261"/>
      <c r="Q626" s="261"/>
      <c r="R626" s="261"/>
      <c r="S626" s="261"/>
      <c r="T626" s="262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63" t="s">
        <v>201</v>
      </c>
      <c r="AU626" s="263" t="s">
        <v>94</v>
      </c>
      <c r="AV626" s="14" t="s">
        <v>94</v>
      </c>
      <c r="AW626" s="14" t="s">
        <v>40</v>
      </c>
      <c r="AX626" s="14" t="s">
        <v>92</v>
      </c>
      <c r="AY626" s="263" t="s">
        <v>193</v>
      </c>
    </row>
    <row r="627" s="2" customFormat="1" ht="24.15" customHeight="1">
      <c r="A627" s="40"/>
      <c r="B627" s="41"/>
      <c r="C627" s="229" t="s">
        <v>1017</v>
      </c>
      <c r="D627" s="229" t="s">
        <v>196</v>
      </c>
      <c r="E627" s="230" t="s">
        <v>1612</v>
      </c>
      <c r="F627" s="231" t="s">
        <v>1613</v>
      </c>
      <c r="G627" s="232" t="s">
        <v>160</v>
      </c>
      <c r="H627" s="233">
        <v>13.5</v>
      </c>
      <c r="I627" s="234"/>
      <c r="J627" s="235">
        <f>ROUND(I627*H627,2)</f>
        <v>0</v>
      </c>
      <c r="K627" s="231" t="s">
        <v>222</v>
      </c>
      <c r="L627" s="46"/>
      <c r="M627" s="236" t="s">
        <v>1</v>
      </c>
      <c r="N627" s="237" t="s">
        <v>50</v>
      </c>
      <c r="O627" s="93"/>
      <c r="P627" s="238">
        <f>O627*H627</f>
        <v>0</v>
      </c>
      <c r="Q627" s="238">
        <v>1.4300000000000001E-06</v>
      </c>
      <c r="R627" s="238">
        <f>Q627*H627</f>
        <v>1.9305000000000002E-05</v>
      </c>
      <c r="S627" s="238">
        <v>0</v>
      </c>
      <c r="T627" s="239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40" t="s">
        <v>580</v>
      </c>
      <c r="AT627" s="240" t="s">
        <v>196</v>
      </c>
      <c r="AU627" s="240" t="s">
        <v>94</v>
      </c>
      <c r="AY627" s="18" t="s">
        <v>193</v>
      </c>
      <c r="BE627" s="241">
        <f>IF(N627="základní",J627,0)</f>
        <v>0</v>
      </c>
      <c r="BF627" s="241">
        <f>IF(N627="snížená",J627,0)</f>
        <v>0</v>
      </c>
      <c r="BG627" s="241">
        <f>IF(N627="zákl. přenesená",J627,0)</f>
        <v>0</v>
      </c>
      <c r="BH627" s="241">
        <f>IF(N627="sníž. přenesená",J627,0)</f>
        <v>0</v>
      </c>
      <c r="BI627" s="241">
        <f>IF(N627="nulová",J627,0)</f>
        <v>0</v>
      </c>
      <c r="BJ627" s="18" t="s">
        <v>92</v>
      </c>
      <c r="BK627" s="241">
        <f>ROUND(I627*H627,2)</f>
        <v>0</v>
      </c>
      <c r="BL627" s="18" t="s">
        <v>580</v>
      </c>
      <c r="BM627" s="240" t="s">
        <v>1614</v>
      </c>
    </row>
    <row r="628" s="14" customFormat="1">
      <c r="A628" s="14"/>
      <c r="B628" s="253"/>
      <c r="C628" s="254"/>
      <c r="D628" s="244" t="s">
        <v>201</v>
      </c>
      <c r="E628" s="255" t="s">
        <v>1</v>
      </c>
      <c r="F628" s="256" t="s">
        <v>1615</v>
      </c>
      <c r="G628" s="254"/>
      <c r="H628" s="257">
        <v>13.5</v>
      </c>
      <c r="I628" s="258"/>
      <c r="J628" s="254"/>
      <c r="K628" s="254"/>
      <c r="L628" s="259"/>
      <c r="M628" s="260"/>
      <c r="N628" s="261"/>
      <c r="O628" s="261"/>
      <c r="P628" s="261"/>
      <c r="Q628" s="261"/>
      <c r="R628" s="261"/>
      <c r="S628" s="261"/>
      <c r="T628" s="262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63" t="s">
        <v>201</v>
      </c>
      <c r="AU628" s="263" t="s">
        <v>94</v>
      </c>
      <c r="AV628" s="14" t="s">
        <v>94</v>
      </c>
      <c r="AW628" s="14" t="s">
        <v>40</v>
      </c>
      <c r="AX628" s="14" t="s">
        <v>92</v>
      </c>
      <c r="AY628" s="263" t="s">
        <v>193</v>
      </c>
    </row>
    <row r="629" s="2" customFormat="1" ht="24.15" customHeight="1">
      <c r="A629" s="40"/>
      <c r="B629" s="41"/>
      <c r="C629" s="229" t="s">
        <v>1021</v>
      </c>
      <c r="D629" s="229" t="s">
        <v>196</v>
      </c>
      <c r="E629" s="230" t="s">
        <v>1616</v>
      </c>
      <c r="F629" s="231" t="s">
        <v>1617</v>
      </c>
      <c r="G629" s="232" t="s">
        <v>160</v>
      </c>
      <c r="H629" s="233">
        <v>13.5</v>
      </c>
      <c r="I629" s="234"/>
      <c r="J629" s="235">
        <f>ROUND(I629*H629,2)</f>
        <v>0</v>
      </c>
      <c r="K629" s="231" t="s">
        <v>222</v>
      </c>
      <c r="L629" s="46"/>
      <c r="M629" s="236" t="s">
        <v>1</v>
      </c>
      <c r="N629" s="237" t="s">
        <v>50</v>
      </c>
      <c r="O629" s="93"/>
      <c r="P629" s="238">
        <f>O629*H629</f>
        <v>0</v>
      </c>
      <c r="Q629" s="238">
        <v>1.04E-06</v>
      </c>
      <c r="R629" s="238">
        <f>Q629*H629</f>
        <v>1.4039999999999999E-05</v>
      </c>
      <c r="S629" s="238">
        <v>0</v>
      </c>
      <c r="T629" s="239">
        <f>S629*H629</f>
        <v>0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40" t="s">
        <v>580</v>
      </c>
      <c r="AT629" s="240" t="s">
        <v>196</v>
      </c>
      <c r="AU629" s="240" t="s">
        <v>94</v>
      </c>
      <c r="AY629" s="18" t="s">
        <v>193</v>
      </c>
      <c r="BE629" s="241">
        <f>IF(N629="základní",J629,0)</f>
        <v>0</v>
      </c>
      <c r="BF629" s="241">
        <f>IF(N629="snížená",J629,0)</f>
        <v>0</v>
      </c>
      <c r="BG629" s="241">
        <f>IF(N629="zákl. přenesená",J629,0)</f>
        <v>0</v>
      </c>
      <c r="BH629" s="241">
        <f>IF(N629="sníž. přenesená",J629,0)</f>
        <v>0</v>
      </c>
      <c r="BI629" s="241">
        <f>IF(N629="nulová",J629,0)</f>
        <v>0</v>
      </c>
      <c r="BJ629" s="18" t="s">
        <v>92</v>
      </c>
      <c r="BK629" s="241">
        <f>ROUND(I629*H629,2)</f>
        <v>0</v>
      </c>
      <c r="BL629" s="18" t="s">
        <v>580</v>
      </c>
      <c r="BM629" s="240" t="s">
        <v>1618</v>
      </c>
    </row>
    <row r="630" s="14" customFormat="1">
      <c r="A630" s="14"/>
      <c r="B630" s="253"/>
      <c r="C630" s="254"/>
      <c r="D630" s="244" t="s">
        <v>201</v>
      </c>
      <c r="E630" s="255" t="s">
        <v>1</v>
      </c>
      <c r="F630" s="256" t="s">
        <v>1615</v>
      </c>
      <c r="G630" s="254"/>
      <c r="H630" s="257">
        <v>13.5</v>
      </c>
      <c r="I630" s="258"/>
      <c r="J630" s="254"/>
      <c r="K630" s="254"/>
      <c r="L630" s="259"/>
      <c r="M630" s="260"/>
      <c r="N630" s="261"/>
      <c r="O630" s="261"/>
      <c r="P630" s="261"/>
      <c r="Q630" s="261"/>
      <c r="R630" s="261"/>
      <c r="S630" s="261"/>
      <c r="T630" s="262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3" t="s">
        <v>201</v>
      </c>
      <c r="AU630" s="263" t="s">
        <v>94</v>
      </c>
      <c r="AV630" s="14" t="s">
        <v>94</v>
      </c>
      <c r="AW630" s="14" t="s">
        <v>40</v>
      </c>
      <c r="AX630" s="14" t="s">
        <v>92</v>
      </c>
      <c r="AY630" s="263" t="s">
        <v>193</v>
      </c>
    </row>
    <row r="631" s="2" customFormat="1" ht="24.15" customHeight="1">
      <c r="A631" s="40"/>
      <c r="B631" s="41"/>
      <c r="C631" s="229" t="s">
        <v>1619</v>
      </c>
      <c r="D631" s="229" t="s">
        <v>196</v>
      </c>
      <c r="E631" s="230" t="s">
        <v>1620</v>
      </c>
      <c r="F631" s="231" t="s">
        <v>1621</v>
      </c>
      <c r="G631" s="232" t="s">
        <v>221</v>
      </c>
      <c r="H631" s="233">
        <v>36</v>
      </c>
      <c r="I631" s="234"/>
      <c r="J631" s="235">
        <f>ROUND(I631*H631,2)</f>
        <v>0</v>
      </c>
      <c r="K631" s="231" t="s">
        <v>222</v>
      </c>
      <c r="L631" s="46"/>
      <c r="M631" s="236" t="s">
        <v>1</v>
      </c>
      <c r="N631" s="237" t="s">
        <v>50</v>
      </c>
      <c r="O631" s="93"/>
      <c r="P631" s="238">
        <f>O631*H631</f>
        <v>0</v>
      </c>
      <c r="Q631" s="238">
        <v>5.2000000000000002E-06</v>
      </c>
      <c r="R631" s="238">
        <f>Q631*H631</f>
        <v>0.0001872</v>
      </c>
      <c r="S631" s="238">
        <v>0</v>
      </c>
      <c r="T631" s="239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40" t="s">
        <v>580</v>
      </c>
      <c r="AT631" s="240" t="s">
        <v>196</v>
      </c>
      <c r="AU631" s="240" t="s">
        <v>94</v>
      </c>
      <c r="AY631" s="18" t="s">
        <v>193</v>
      </c>
      <c r="BE631" s="241">
        <f>IF(N631="základní",J631,0)</f>
        <v>0</v>
      </c>
      <c r="BF631" s="241">
        <f>IF(N631="snížená",J631,0)</f>
        <v>0</v>
      </c>
      <c r="BG631" s="241">
        <f>IF(N631="zákl. přenesená",J631,0)</f>
        <v>0</v>
      </c>
      <c r="BH631" s="241">
        <f>IF(N631="sníž. přenesená",J631,0)</f>
        <v>0</v>
      </c>
      <c r="BI631" s="241">
        <f>IF(N631="nulová",J631,0)</f>
        <v>0</v>
      </c>
      <c r="BJ631" s="18" t="s">
        <v>92</v>
      </c>
      <c r="BK631" s="241">
        <f>ROUND(I631*H631,2)</f>
        <v>0</v>
      </c>
      <c r="BL631" s="18" t="s">
        <v>580</v>
      </c>
      <c r="BM631" s="240" t="s">
        <v>1622</v>
      </c>
    </row>
    <row r="632" s="13" customFormat="1">
      <c r="A632" s="13"/>
      <c r="B632" s="242"/>
      <c r="C632" s="243"/>
      <c r="D632" s="244" t="s">
        <v>201</v>
      </c>
      <c r="E632" s="245" t="s">
        <v>1</v>
      </c>
      <c r="F632" s="246" t="s">
        <v>1610</v>
      </c>
      <c r="G632" s="243"/>
      <c r="H632" s="245" t="s">
        <v>1</v>
      </c>
      <c r="I632" s="247"/>
      <c r="J632" s="243"/>
      <c r="K632" s="243"/>
      <c r="L632" s="248"/>
      <c r="M632" s="249"/>
      <c r="N632" s="250"/>
      <c r="O632" s="250"/>
      <c r="P632" s="250"/>
      <c r="Q632" s="250"/>
      <c r="R632" s="250"/>
      <c r="S632" s="250"/>
      <c r="T632" s="251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52" t="s">
        <v>201</v>
      </c>
      <c r="AU632" s="252" t="s">
        <v>94</v>
      </c>
      <c r="AV632" s="13" t="s">
        <v>92</v>
      </c>
      <c r="AW632" s="13" t="s">
        <v>40</v>
      </c>
      <c r="AX632" s="13" t="s">
        <v>85</v>
      </c>
      <c r="AY632" s="252" t="s">
        <v>193</v>
      </c>
    </row>
    <row r="633" s="13" customFormat="1">
      <c r="A633" s="13"/>
      <c r="B633" s="242"/>
      <c r="C633" s="243"/>
      <c r="D633" s="244" t="s">
        <v>201</v>
      </c>
      <c r="E633" s="245" t="s">
        <v>1</v>
      </c>
      <c r="F633" s="246" t="s">
        <v>1623</v>
      </c>
      <c r="G633" s="243"/>
      <c r="H633" s="245" t="s">
        <v>1</v>
      </c>
      <c r="I633" s="247"/>
      <c r="J633" s="243"/>
      <c r="K633" s="243"/>
      <c r="L633" s="248"/>
      <c r="M633" s="249"/>
      <c r="N633" s="250"/>
      <c r="O633" s="250"/>
      <c r="P633" s="250"/>
      <c r="Q633" s="250"/>
      <c r="R633" s="250"/>
      <c r="S633" s="250"/>
      <c r="T633" s="251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52" t="s">
        <v>201</v>
      </c>
      <c r="AU633" s="252" t="s">
        <v>94</v>
      </c>
      <c r="AV633" s="13" t="s">
        <v>92</v>
      </c>
      <c r="AW633" s="13" t="s">
        <v>40</v>
      </c>
      <c r="AX633" s="13" t="s">
        <v>85</v>
      </c>
      <c r="AY633" s="252" t="s">
        <v>193</v>
      </c>
    </row>
    <row r="634" s="14" customFormat="1">
      <c r="A634" s="14"/>
      <c r="B634" s="253"/>
      <c r="C634" s="254"/>
      <c r="D634" s="244" t="s">
        <v>201</v>
      </c>
      <c r="E634" s="255" t="s">
        <v>1</v>
      </c>
      <c r="F634" s="256" t="s">
        <v>1412</v>
      </c>
      <c r="G634" s="254"/>
      <c r="H634" s="257">
        <v>4</v>
      </c>
      <c r="I634" s="258"/>
      <c r="J634" s="254"/>
      <c r="K634" s="254"/>
      <c r="L634" s="259"/>
      <c r="M634" s="260"/>
      <c r="N634" s="261"/>
      <c r="O634" s="261"/>
      <c r="P634" s="261"/>
      <c r="Q634" s="261"/>
      <c r="R634" s="261"/>
      <c r="S634" s="261"/>
      <c r="T634" s="262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63" t="s">
        <v>201</v>
      </c>
      <c r="AU634" s="263" t="s">
        <v>94</v>
      </c>
      <c r="AV634" s="14" t="s">
        <v>94</v>
      </c>
      <c r="AW634" s="14" t="s">
        <v>40</v>
      </c>
      <c r="AX634" s="14" t="s">
        <v>85</v>
      </c>
      <c r="AY634" s="263" t="s">
        <v>193</v>
      </c>
    </row>
    <row r="635" s="13" customFormat="1">
      <c r="A635" s="13"/>
      <c r="B635" s="242"/>
      <c r="C635" s="243"/>
      <c r="D635" s="244" t="s">
        <v>201</v>
      </c>
      <c r="E635" s="245" t="s">
        <v>1</v>
      </c>
      <c r="F635" s="246" t="s">
        <v>1624</v>
      </c>
      <c r="G635" s="243"/>
      <c r="H635" s="245" t="s">
        <v>1</v>
      </c>
      <c r="I635" s="247"/>
      <c r="J635" s="243"/>
      <c r="K635" s="243"/>
      <c r="L635" s="248"/>
      <c r="M635" s="249"/>
      <c r="N635" s="250"/>
      <c r="O635" s="250"/>
      <c r="P635" s="250"/>
      <c r="Q635" s="250"/>
      <c r="R635" s="250"/>
      <c r="S635" s="250"/>
      <c r="T635" s="251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2" t="s">
        <v>201</v>
      </c>
      <c r="AU635" s="252" t="s">
        <v>94</v>
      </c>
      <c r="AV635" s="13" t="s">
        <v>92</v>
      </c>
      <c r="AW635" s="13" t="s">
        <v>40</v>
      </c>
      <c r="AX635" s="13" t="s">
        <v>85</v>
      </c>
      <c r="AY635" s="252" t="s">
        <v>193</v>
      </c>
    </row>
    <row r="636" s="14" customFormat="1">
      <c r="A636" s="14"/>
      <c r="B636" s="253"/>
      <c r="C636" s="254"/>
      <c r="D636" s="244" t="s">
        <v>201</v>
      </c>
      <c r="E636" s="255" t="s">
        <v>1</v>
      </c>
      <c r="F636" s="256" t="s">
        <v>1412</v>
      </c>
      <c r="G636" s="254"/>
      <c r="H636" s="257">
        <v>4</v>
      </c>
      <c r="I636" s="258"/>
      <c r="J636" s="254"/>
      <c r="K636" s="254"/>
      <c r="L636" s="259"/>
      <c r="M636" s="260"/>
      <c r="N636" s="261"/>
      <c r="O636" s="261"/>
      <c r="P636" s="261"/>
      <c r="Q636" s="261"/>
      <c r="R636" s="261"/>
      <c r="S636" s="261"/>
      <c r="T636" s="262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63" t="s">
        <v>201</v>
      </c>
      <c r="AU636" s="263" t="s">
        <v>94</v>
      </c>
      <c r="AV636" s="14" t="s">
        <v>94</v>
      </c>
      <c r="AW636" s="14" t="s">
        <v>40</v>
      </c>
      <c r="AX636" s="14" t="s">
        <v>85</v>
      </c>
      <c r="AY636" s="263" t="s">
        <v>193</v>
      </c>
    </row>
    <row r="637" s="13" customFormat="1">
      <c r="A637" s="13"/>
      <c r="B637" s="242"/>
      <c r="C637" s="243"/>
      <c r="D637" s="244" t="s">
        <v>201</v>
      </c>
      <c r="E637" s="245" t="s">
        <v>1</v>
      </c>
      <c r="F637" s="246" t="s">
        <v>1596</v>
      </c>
      <c r="G637" s="243"/>
      <c r="H637" s="245" t="s">
        <v>1</v>
      </c>
      <c r="I637" s="247"/>
      <c r="J637" s="243"/>
      <c r="K637" s="243"/>
      <c r="L637" s="248"/>
      <c r="M637" s="249"/>
      <c r="N637" s="250"/>
      <c r="O637" s="250"/>
      <c r="P637" s="250"/>
      <c r="Q637" s="250"/>
      <c r="R637" s="250"/>
      <c r="S637" s="250"/>
      <c r="T637" s="251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52" t="s">
        <v>201</v>
      </c>
      <c r="AU637" s="252" t="s">
        <v>94</v>
      </c>
      <c r="AV637" s="13" t="s">
        <v>92</v>
      </c>
      <c r="AW637" s="13" t="s">
        <v>40</v>
      </c>
      <c r="AX637" s="13" t="s">
        <v>85</v>
      </c>
      <c r="AY637" s="252" t="s">
        <v>193</v>
      </c>
    </row>
    <row r="638" s="14" customFormat="1">
      <c r="A638" s="14"/>
      <c r="B638" s="253"/>
      <c r="C638" s="254"/>
      <c r="D638" s="244" t="s">
        <v>201</v>
      </c>
      <c r="E638" s="255" t="s">
        <v>1</v>
      </c>
      <c r="F638" s="256" t="s">
        <v>253</v>
      </c>
      <c r="G638" s="254"/>
      <c r="H638" s="257">
        <v>6</v>
      </c>
      <c r="I638" s="258"/>
      <c r="J638" s="254"/>
      <c r="K638" s="254"/>
      <c r="L638" s="259"/>
      <c r="M638" s="260"/>
      <c r="N638" s="261"/>
      <c r="O638" s="261"/>
      <c r="P638" s="261"/>
      <c r="Q638" s="261"/>
      <c r="R638" s="261"/>
      <c r="S638" s="261"/>
      <c r="T638" s="262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63" t="s">
        <v>201</v>
      </c>
      <c r="AU638" s="263" t="s">
        <v>94</v>
      </c>
      <c r="AV638" s="14" t="s">
        <v>94</v>
      </c>
      <c r="AW638" s="14" t="s">
        <v>40</v>
      </c>
      <c r="AX638" s="14" t="s">
        <v>85</v>
      </c>
      <c r="AY638" s="263" t="s">
        <v>193</v>
      </c>
    </row>
    <row r="639" s="13" customFormat="1">
      <c r="A639" s="13"/>
      <c r="B639" s="242"/>
      <c r="C639" s="243"/>
      <c r="D639" s="244" t="s">
        <v>201</v>
      </c>
      <c r="E639" s="245" t="s">
        <v>1</v>
      </c>
      <c r="F639" s="246" t="s">
        <v>1625</v>
      </c>
      <c r="G639" s="243"/>
      <c r="H639" s="245" t="s">
        <v>1</v>
      </c>
      <c r="I639" s="247"/>
      <c r="J639" s="243"/>
      <c r="K639" s="243"/>
      <c r="L639" s="248"/>
      <c r="M639" s="249"/>
      <c r="N639" s="250"/>
      <c r="O639" s="250"/>
      <c r="P639" s="250"/>
      <c r="Q639" s="250"/>
      <c r="R639" s="250"/>
      <c r="S639" s="250"/>
      <c r="T639" s="251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2" t="s">
        <v>201</v>
      </c>
      <c r="AU639" s="252" t="s">
        <v>94</v>
      </c>
      <c r="AV639" s="13" t="s">
        <v>92</v>
      </c>
      <c r="AW639" s="13" t="s">
        <v>40</v>
      </c>
      <c r="AX639" s="13" t="s">
        <v>85</v>
      </c>
      <c r="AY639" s="252" t="s">
        <v>193</v>
      </c>
    </row>
    <row r="640" s="14" customFormat="1">
      <c r="A640" s="14"/>
      <c r="B640" s="253"/>
      <c r="C640" s="254"/>
      <c r="D640" s="244" t="s">
        <v>201</v>
      </c>
      <c r="E640" s="255" t="s">
        <v>1</v>
      </c>
      <c r="F640" s="256" t="s">
        <v>1412</v>
      </c>
      <c r="G640" s="254"/>
      <c r="H640" s="257">
        <v>4</v>
      </c>
      <c r="I640" s="258"/>
      <c r="J640" s="254"/>
      <c r="K640" s="254"/>
      <c r="L640" s="259"/>
      <c r="M640" s="260"/>
      <c r="N640" s="261"/>
      <c r="O640" s="261"/>
      <c r="P640" s="261"/>
      <c r="Q640" s="261"/>
      <c r="R640" s="261"/>
      <c r="S640" s="261"/>
      <c r="T640" s="262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63" t="s">
        <v>201</v>
      </c>
      <c r="AU640" s="263" t="s">
        <v>94</v>
      </c>
      <c r="AV640" s="14" t="s">
        <v>94</v>
      </c>
      <c r="AW640" s="14" t="s">
        <v>40</v>
      </c>
      <c r="AX640" s="14" t="s">
        <v>85</v>
      </c>
      <c r="AY640" s="263" t="s">
        <v>193</v>
      </c>
    </row>
    <row r="641" s="13" customFormat="1">
      <c r="A641" s="13"/>
      <c r="B641" s="242"/>
      <c r="C641" s="243"/>
      <c r="D641" s="244" t="s">
        <v>201</v>
      </c>
      <c r="E641" s="245" t="s">
        <v>1</v>
      </c>
      <c r="F641" s="246" t="s">
        <v>1626</v>
      </c>
      <c r="G641" s="243"/>
      <c r="H641" s="245" t="s">
        <v>1</v>
      </c>
      <c r="I641" s="247"/>
      <c r="J641" s="243"/>
      <c r="K641" s="243"/>
      <c r="L641" s="248"/>
      <c r="M641" s="249"/>
      <c r="N641" s="250"/>
      <c r="O641" s="250"/>
      <c r="P641" s="250"/>
      <c r="Q641" s="250"/>
      <c r="R641" s="250"/>
      <c r="S641" s="250"/>
      <c r="T641" s="251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52" t="s">
        <v>201</v>
      </c>
      <c r="AU641" s="252" t="s">
        <v>94</v>
      </c>
      <c r="AV641" s="13" t="s">
        <v>92</v>
      </c>
      <c r="AW641" s="13" t="s">
        <v>40</v>
      </c>
      <c r="AX641" s="13" t="s">
        <v>85</v>
      </c>
      <c r="AY641" s="252" t="s">
        <v>193</v>
      </c>
    </row>
    <row r="642" s="13" customFormat="1">
      <c r="A642" s="13"/>
      <c r="B642" s="242"/>
      <c r="C642" s="243"/>
      <c r="D642" s="244" t="s">
        <v>201</v>
      </c>
      <c r="E642" s="245" t="s">
        <v>1</v>
      </c>
      <c r="F642" s="246" t="s">
        <v>1623</v>
      </c>
      <c r="G642" s="243"/>
      <c r="H642" s="245" t="s">
        <v>1</v>
      </c>
      <c r="I642" s="247"/>
      <c r="J642" s="243"/>
      <c r="K642" s="243"/>
      <c r="L642" s="248"/>
      <c r="M642" s="249"/>
      <c r="N642" s="250"/>
      <c r="O642" s="250"/>
      <c r="P642" s="250"/>
      <c r="Q642" s="250"/>
      <c r="R642" s="250"/>
      <c r="S642" s="250"/>
      <c r="T642" s="251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52" t="s">
        <v>201</v>
      </c>
      <c r="AU642" s="252" t="s">
        <v>94</v>
      </c>
      <c r="AV642" s="13" t="s">
        <v>92</v>
      </c>
      <c r="AW642" s="13" t="s">
        <v>40</v>
      </c>
      <c r="AX642" s="13" t="s">
        <v>85</v>
      </c>
      <c r="AY642" s="252" t="s">
        <v>193</v>
      </c>
    </row>
    <row r="643" s="14" customFormat="1">
      <c r="A643" s="14"/>
      <c r="B643" s="253"/>
      <c r="C643" s="254"/>
      <c r="D643" s="244" t="s">
        <v>201</v>
      </c>
      <c r="E643" s="255" t="s">
        <v>1</v>
      </c>
      <c r="F643" s="256" t="s">
        <v>1412</v>
      </c>
      <c r="G643" s="254"/>
      <c r="H643" s="257">
        <v>4</v>
      </c>
      <c r="I643" s="258"/>
      <c r="J643" s="254"/>
      <c r="K643" s="254"/>
      <c r="L643" s="259"/>
      <c r="M643" s="260"/>
      <c r="N643" s="261"/>
      <c r="O643" s="261"/>
      <c r="P643" s="261"/>
      <c r="Q643" s="261"/>
      <c r="R643" s="261"/>
      <c r="S643" s="261"/>
      <c r="T643" s="262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63" t="s">
        <v>201</v>
      </c>
      <c r="AU643" s="263" t="s">
        <v>94</v>
      </c>
      <c r="AV643" s="14" t="s">
        <v>94</v>
      </c>
      <c r="AW643" s="14" t="s">
        <v>40</v>
      </c>
      <c r="AX643" s="14" t="s">
        <v>85</v>
      </c>
      <c r="AY643" s="263" t="s">
        <v>193</v>
      </c>
    </row>
    <row r="644" s="13" customFormat="1">
      <c r="A644" s="13"/>
      <c r="B644" s="242"/>
      <c r="C644" s="243"/>
      <c r="D644" s="244" t="s">
        <v>201</v>
      </c>
      <c r="E644" s="245" t="s">
        <v>1</v>
      </c>
      <c r="F644" s="246" t="s">
        <v>1596</v>
      </c>
      <c r="G644" s="243"/>
      <c r="H644" s="245" t="s">
        <v>1</v>
      </c>
      <c r="I644" s="247"/>
      <c r="J644" s="243"/>
      <c r="K644" s="243"/>
      <c r="L644" s="248"/>
      <c r="M644" s="249"/>
      <c r="N644" s="250"/>
      <c r="O644" s="250"/>
      <c r="P644" s="250"/>
      <c r="Q644" s="250"/>
      <c r="R644" s="250"/>
      <c r="S644" s="250"/>
      <c r="T644" s="251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52" t="s">
        <v>201</v>
      </c>
      <c r="AU644" s="252" t="s">
        <v>94</v>
      </c>
      <c r="AV644" s="13" t="s">
        <v>92</v>
      </c>
      <c r="AW644" s="13" t="s">
        <v>40</v>
      </c>
      <c r="AX644" s="13" t="s">
        <v>85</v>
      </c>
      <c r="AY644" s="252" t="s">
        <v>193</v>
      </c>
    </row>
    <row r="645" s="14" customFormat="1">
      <c r="A645" s="14"/>
      <c r="B645" s="253"/>
      <c r="C645" s="254"/>
      <c r="D645" s="244" t="s">
        <v>201</v>
      </c>
      <c r="E645" s="255" t="s">
        <v>1</v>
      </c>
      <c r="F645" s="256" t="s">
        <v>92</v>
      </c>
      <c r="G645" s="254"/>
      <c r="H645" s="257">
        <v>1</v>
      </c>
      <c r="I645" s="258"/>
      <c r="J645" s="254"/>
      <c r="K645" s="254"/>
      <c r="L645" s="259"/>
      <c r="M645" s="260"/>
      <c r="N645" s="261"/>
      <c r="O645" s="261"/>
      <c r="P645" s="261"/>
      <c r="Q645" s="261"/>
      <c r="R645" s="261"/>
      <c r="S645" s="261"/>
      <c r="T645" s="262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63" t="s">
        <v>201</v>
      </c>
      <c r="AU645" s="263" t="s">
        <v>94</v>
      </c>
      <c r="AV645" s="14" t="s">
        <v>94</v>
      </c>
      <c r="AW645" s="14" t="s">
        <v>40</v>
      </c>
      <c r="AX645" s="14" t="s">
        <v>85</v>
      </c>
      <c r="AY645" s="263" t="s">
        <v>193</v>
      </c>
    </row>
    <row r="646" s="13" customFormat="1">
      <c r="A646" s="13"/>
      <c r="B646" s="242"/>
      <c r="C646" s="243"/>
      <c r="D646" s="244" t="s">
        <v>201</v>
      </c>
      <c r="E646" s="245" t="s">
        <v>1</v>
      </c>
      <c r="F646" s="246" t="s">
        <v>1602</v>
      </c>
      <c r="G646" s="243"/>
      <c r="H646" s="245" t="s">
        <v>1</v>
      </c>
      <c r="I646" s="247"/>
      <c r="J646" s="243"/>
      <c r="K646" s="243"/>
      <c r="L646" s="248"/>
      <c r="M646" s="249"/>
      <c r="N646" s="250"/>
      <c r="O646" s="250"/>
      <c r="P646" s="250"/>
      <c r="Q646" s="250"/>
      <c r="R646" s="250"/>
      <c r="S646" s="250"/>
      <c r="T646" s="251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2" t="s">
        <v>201</v>
      </c>
      <c r="AU646" s="252" t="s">
        <v>94</v>
      </c>
      <c r="AV646" s="13" t="s">
        <v>92</v>
      </c>
      <c r="AW646" s="13" t="s">
        <v>40</v>
      </c>
      <c r="AX646" s="13" t="s">
        <v>85</v>
      </c>
      <c r="AY646" s="252" t="s">
        <v>193</v>
      </c>
    </row>
    <row r="647" s="14" customFormat="1">
      <c r="A647" s="14"/>
      <c r="B647" s="253"/>
      <c r="C647" s="254"/>
      <c r="D647" s="244" t="s">
        <v>201</v>
      </c>
      <c r="E647" s="255" t="s">
        <v>1</v>
      </c>
      <c r="F647" s="256" t="s">
        <v>92</v>
      </c>
      <c r="G647" s="254"/>
      <c r="H647" s="257">
        <v>1</v>
      </c>
      <c r="I647" s="258"/>
      <c r="J647" s="254"/>
      <c r="K647" s="254"/>
      <c r="L647" s="259"/>
      <c r="M647" s="260"/>
      <c r="N647" s="261"/>
      <c r="O647" s="261"/>
      <c r="P647" s="261"/>
      <c r="Q647" s="261"/>
      <c r="R647" s="261"/>
      <c r="S647" s="261"/>
      <c r="T647" s="262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63" t="s">
        <v>201</v>
      </c>
      <c r="AU647" s="263" t="s">
        <v>94</v>
      </c>
      <c r="AV647" s="14" t="s">
        <v>94</v>
      </c>
      <c r="AW647" s="14" t="s">
        <v>40</v>
      </c>
      <c r="AX647" s="14" t="s">
        <v>85</v>
      </c>
      <c r="AY647" s="263" t="s">
        <v>193</v>
      </c>
    </row>
    <row r="648" s="13" customFormat="1">
      <c r="A648" s="13"/>
      <c r="B648" s="242"/>
      <c r="C648" s="243"/>
      <c r="D648" s="244" t="s">
        <v>201</v>
      </c>
      <c r="E648" s="245" t="s">
        <v>1</v>
      </c>
      <c r="F648" s="246" t="s">
        <v>1605</v>
      </c>
      <c r="G648" s="243"/>
      <c r="H648" s="245" t="s">
        <v>1</v>
      </c>
      <c r="I648" s="247"/>
      <c r="J648" s="243"/>
      <c r="K648" s="243"/>
      <c r="L648" s="248"/>
      <c r="M648" s="249"/>
      <c r="N648" s="250"/>
      <c r="O648" s="250"/>
      <c r="P648" s="250"/>
      <c r="Q648" s="250"/>
      <c r="R648" s="250"/>
      <c r="S648" s="250"/>
      <c r="T648" s="251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2" t="s">
        <v>201</v>
      </c>
      <c r="AU648" s="252" t="s">
        <v>94</v>
      </c>
      <c r="AV648" s="13" t="s">
        <v>92</v>
      </c>
      <c r="AW648" s="13" t="s">
        <v>40</v>
      </c>
      <c r="AX648" s="13" t="s">
        <v>85</v>
      </c>
      <c r="AY648" s="252" t="s">
        <v>193</v>
      </c>
    </row>
    <row r="649" s="14" customFormat="1">
      <c r="A649" s="14"/>
      <c r="B649" s="253"/>
      <c r="C649" s="254"/>
      <c r="D649" s="244" t="s">
        <v>201</v>
      </c>
      <c r="E649" s="255" t="s">
        <v>1</v>
      </c>
      <c r="F649" s="256" t="s">
        <v>1434</v>
      </c>
      <c r="G649" s="254"/>
      <c r="H649" s="257">
        <v>2</v>
      </c>
      <c r="I649" s="258"/>
      <c r="J649" s="254"/>
      <c r="K649" s="254"/>
      <c r="L649" s="259"/>
      <c r="M649" s="260"/>
      <c r="N649" s="261"/>
      <c r="O649" s="261"/>
      <c r="P649" s="261"/>
      <c r="Q649" s="261"/>
      <c r="R649" s="261"/>
      <c r="S649" s="261"/>
      <c r="T649" s="262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63" t="s">
        <v>201</v>
      </c>
      <c r="AU649" s="263" t="s">
        <v>94</v>
      </c>
      <c r="AV649" s="14" t="s">
        <v>94</v>
      </c>
      <c r="AW649" s="14" t="s">
        <v>40</v>
      </c>
      <c r="AX649" s="14" t="s">
        <v>85</v>
      </c>
      <c r="AY649" s="263" t="s">
        <v>193</v>
      </c>
    </row>
    <row r="650" s="13" customFormat="1">
      <c r="A650" s="13"/>
      <c r="B650" s="242"/>
      <c r="C650" s="243"/>
      <c r="D650" s="244" t="s">
        <v>201</v>
      </c>
      <c r="E650" s="245" t="s">
        <v>1</v>
      </c>
      <c r="F650" s="246" t="s">
        <v>1627</v>
      </c>
      <c r="G650" s="243"/>
      <c r="H650" s="245" t="s">
        <v>1</v>
      </c>
      <c r="I650" s="247"/>
      <c r="J650" s="243"/>
      <c r="K650" s="243"/>
      <c r="L650" s="248"/>
      <c r="M650" s="249"/>
      <c r="N650" s="250"/>
      <c r="O650" s="250"/>
      <c r="P650" s="250"/>
      <c r="Q650" s="250"/>
      <c r="R650" s="250"/>
      <c r="S650" s="250"/>
      <c r="T650" s="251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52" t="s">
        <v>201</v>
      </c>
      <c r="AU650" s="252" t="s">
        <v>94</v>
      </c>
      <c r="AV650" s="13" t="s">
        <v>92</v>
      </c>
      <c r="AW650" s="13" t="s">
        <v>40</v>
      </c>
      <c r="AX650" s="13" t="s">
        <v>85</v>
      </c>
      <c r="AY650" s="252" t="s">
        <v>193</v>
      </c>
    </row>
    <row r="651" s="14" customFormat="1">
      <c r="A651" s="14"/>
      <c r="B651" s="253"/>
      <c r="C651" s="254"/>
      <c r="D651" s="244" t="s">
        <v>201</v>
      </c>
      <c r="E651" s="255" t="s">
        <v>1</v>
      </c>
      <c r="F651" s="256" t="s">
        <v>1628</v>
      </c>
      <c r="G651" s="254"/>
      <c r="H651" s="257">
        <v>10</v>
      </c>
      <c r="I651" s="258"/>
      <c r="J651" s="254"/>
      <c r="K651" s="254"/>
      <c r="L651" s="259"/>
      <c r="M651" s="260"/>
      <c r="N651" s="261"/>
      <c r="O651" s="261"/>
      <c r="P651" s="261"/>
      <c r="Q651" s="261"/>
      <c r="R651" s="261"/>
      <c r="S651" s="261"/>
      <c r="T651" s="262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63" t="s">
        <v>201</v>
      </c>
      <c r="AU651" s="263" t="s">
        <v>94</v>
      </c>
      <c r="AV651" s="14" t="s">
        <v>94</v>
      </c>
      <c r="AW651" s="14" t="s">
        <v>40</v>
      </c>
      <c r="AX651" s="14" t="s">
        <v>85</v>
      </c>
      <c r="AY651" s="263" t="s">
        <v>193</v>
      </c>
    </row>
    <row r="652" s="15" customFormat="1">
      <c r="A652" s="15"/>
      <c r="B652" s="264"/>
      <c r="C652" s="265"/>
      <c r="D652" s="244" t="s">
        <v>201</v>
      </c>
      <c r="E652" s="266" t="s">
        <v>1</v>
      </c>
      <c r="F652" s="267" t="s">
        <v>252</v>
      </c>
      <c r="G652" s="265"/>
      <c r="H652" s="268">
        <v>36</v>
      </c>
      <c r="I652" s="269"/>
      <c r="J652" s="265"/>
      <c r="K652" s="265"/>
      <c r="L652" s="270"/>
      <c r="M652" s="271"/>
      <c r="N652" s="272"/>
      <c r="O652" s="272"/>
      <c r="P652" s="272"/>
      <c r="Q652" s="272"/>
      <c r="R652" s="272"/>
      <c r="S652" s="272"/>
      <c r="T652" s="273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74" t="s">
        <v>201</v>
      </c>
      <c r="AU652" s="274" t="s">
        <v>94</v>
      </c>
      <c r="AV652" s="15" t="s">
        <v>199</v>
      </c>
      <c r="AW652" s="15" t="s">
        <v>40</v>
      </c>
      <c r="AX652" s="15" t="s">
        <v>92</v>
      </c>
      <c r="AY652" s="274" t="s">
        <v>193</v>
      </c>
    </row>
    <row r="653" s="2" customFormat="1" ht="24.15" customHeight="1">
      <c r="A653" s="40"/>
      <c r="B653" s="41"/>
      <c r="C653" s="229" t="s">
        <v>1629</v>
      </c>
      <c r="D653" s="229" t="s">
        <v>196</v>
      </c>
      <c r="E653" s="230" t="s">
        <v>1547</v>
      </c>
      <c r="F653" s="231" t="s">
        <v>1548</v>
      </c>
      <c r="G653" s="232" t="s">
        <v>221</v>
      </c>
      <c r="H653" s="233">
        <v>13</v>
      </c>
      <c r="I653" s="234"/>
      <c r="J653" s="235">
        <f>ROUND(I653*H653,2)</f>
        <v>0</v>
      </c>
      <c r="K653" s="231" t="s">
        <v>222</v>
      </c>
      <c r="L653" s="46"/>
      <c r="M653" s="236" t="s">
        <v>1</v>
      </c>
      <c r="N653" s="237" t="s">
        <v>50</v>
      </c>
      <c r="O653" s="93"/>
      <c r="P653" s="238">
        <f>O653*H653</f>
        <v>0</v>
      </c>
      <c r="Q653" s="238">
        <v>7.2799999999999998E-06</v>
      </c>
      <c r="R653" s="238">
        <f>Q653*H653</f>
        <v>9.4640000000000002E-05</v>
      </c>
      <c r="S653" s="238">
        <v>0</v>
      </c>
      <c r="T653" s="239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40" t="s">
        <v>580</v>
      </c>
      <c r="AT653" s="240" t="s">
        <v>196</v>
      </c>
      <c r="AU653" s="240" t="s">
        <v>94</v>
      </c>
      <c r="AY653" s="18" t="s">
        <v>193</v>
      </c>
      <c r="BE653" s="241">
        <f>IF(N653="základní",J653,0)</f>
        <v>0</v>
      </c>
      <c r="BF653" s="241">
        <f>IF(N653="snížená",J653,0)</f>
        <v>0</v>
      </c>
      <c r="BG653" s="241">
        <f>IF(N653="zákl. přenesená",J653,0)</f>
        <v>0</v>
      </c>
      <c r="BH653" s="241">
        <f>IF(N653="sníž. přenesená",J653,0)</f>
        <v>0</v>
      </c>
      <c r="BI653" s="241">
        <f>IF(N653="nulová",J653,0)</f>
        <v>0</v>
      </c>
      <c r="BJ653" s="18" t="s">
        <v>92</v>
      </c>
      <c r="BK653" s="241">
        <f>ROUND(I653*H653,2)</f>
        <v>0</v>
      </c>
      <c r="BL653" s="18" t="s">
        <v>580</v>
      </c>
      <c r="BM653" s="240" t="s">
        <v>1630</v>
      </c>
    </row>
    <row r="654" s="13" customFormat="1">
      <c r="A654" s="13"/>
      <c r="B654" s="242"/>
      <c r="C654" s="243"/>
      <c r="D654" s="244" t="s">
        <v>201</v>
      </c>
      <c r="E654" s="245" t="s">
        <v>1</v>
      </c>
      <c r="F654" s="246" t="s">
        <v>1611</v>
      </c>
      <c r="G654" s="243"/>
      <c r="H654" s="245" t="s">
        <v>1</v>
      </c>
      <c r="I654" s="247"/>
      <c r="J654" s="243"/>
      <c r="K654" s="243"/>
      <c r="L654" s="248"/>
      <c r="M654" s="249"/>
      <c r="N654" s="250"/>
      <c r="O654" s="250"/>
      <c r="P654" s="250"/>
      <c r="Q654" s="250"/>
      <c r="R654" s="250"/>
      <c r="S654" s="250"/>
      <c r="T654" s="251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52" t="s">
        <v>201</v>
      </c>
      <c r="AU654" s="252" t="s">
        <v>94</v>
      </c>
      <c r="AV654" s="13" t="s">
        <v>92</v>
      </c>
      <c r="AW654" s="13" t="s">
        <v>40</v>
      </c>
      <c r="AX654" s="13" t="s">
        <v>85</v>
      </c>
      <c r="AY654" s="252" t="s">
        <v>193</v>
      </c>
    </row>
    <row r="655" s="13" customFormat="1">
      <c r="A655" s="13"/>
      <c r="B655" s="242"/>
      <c r="C655" s="243"/>
      <c r="D655" s="244" t="s">
        <v>201</v>
      </c>
      <c r="E655" s="245" t="s">
        <v>1</v>
      </c>
      <c r="F655" s="246" t="s">
        <v>1602</v>
      </c>
      <c r="G655" s="243"/>
      <c r="H655" s="245" t="s">
        <v>1</v>
      </c>
      <c r="I655" s="247"/>
      <c r="J655" s="243"/>
      <c r="K655" s="243"/>
      <c r="L655" s="248"/>
      <c r="M655" s="249"/>
      <c r="N655" s="250"/>
      <c r="O655" s="250"/>
      <c r="P655" s="250"/>
      <c r="Q655" s="250"/>
      <c r="R655" s="250"/>
      <c r="S655" s="250"/>
      <c r="T655" s="251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52" t="s">
        <v>201</v>
      </c>
      <c r="AU655" s="252" t="s">
        <v>94</v>
      </c>
      <c r="AV655" s="13" t="s">
        <v>92</v>
      </c>
      <c r="AW655" s="13" t="s">
        <v>40</v>
      </c>
      <c r="AX655" s="13" t="s">
        <v>85</v>
      </c>
      <c r="AY655" s="252" t="s">
        <v>193</v>
      </c>
    </row>
    <row r="656" s="14" customFormat="1">
      <c r="A656" s="14"/>
      <c r="B656" s="253"/>
      <c r="C656" s="254"/>
      <c r="D656" s="244" t="s">
        <v>201</v>
      </c>
      <c r="E656" s="255" t="s">
        <v>1</v>
      </c>
      <c r="F656" s="256" t="s">
        <v>1631</v>
      </c>
      <c r="G656" s="254"/>
      <c r="H656" s="257">
        <v>1</v>
      </c>
      <c r="I656" s="258"/>
      <c r="J656" s="254"/>
      <c r="K656" s="254"/>
      <c r="L656" s="259"/>
      <c r="M656" s="260"/>
      <c r="N656" s="261"/>
      <c r="O656" s="261"/>
      <c r="P656" s="261"/>
      <c r="Q656" s="261"/>
      <c r="R656" s="261"/>
      <c r="S656" s="261"/>
      <c r="T656" s="262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63" t="s">
        <v>201</v>
      </c>
      <c r="AU656" s="263" t="s">
        <v>94</v>
      </c>
      <c r="AV656" s="14" t="s">
        <v>94</v>
      </c>
      <c r="AW656" s="14" t="s">
        <v>40</v>
      </c>
      <c r="AX656" s="14" t="s">
        <v>85</v>
      </c>
      <c r="AY656" s="263" t="s">
        <v>193</v>
      </c>
    </row>
    <row r="657" s="13" customFormat="1">
      <c r="A657" s="13"/>
      <c r="B657" s="242"/>
      <c r="C657" s="243"/>
      <c r="D657" s="244" t="s">
        <v>201</v>
      </c>
      <c r="E657" s="245" t="s">
        <v>1</v>
      </c>
      <c r="F657" s="246" t="s">
        <v>1632</v>
      </c>
      <c r="G657" s="243"/>
      <c r="H657" s="245" t="s">
        <v>1</v>
      </c>
      <c r="I657" s="247"/>
      <c r="J657" s="243"/>
      <c r="K657" s="243"/>
      <c r="L657" s="248"/>
      <c r="M657" s="249"/>
      <c r="N657" s="250"/>
      <c r="O657" s="250"/>
      <c r="P657" s="250"/>
      <c r="Q657" s="250"/>
      <c r="R657" s="250"/>
      <c r="S657" s="250"/>
      <c r="T657" s="251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52" t="s">
        <v>201</v>
      </c>
      <c r="AU657" s="252" t="s">
        <v>94</v>
      </c>
      <c r="AV657" s="13" t="s">
        <v>92</v>
      </c>
      <c r="AW657" s="13" t="s">
        <v>40</v>
      </c>
      <c r="AX657" s="13" t="s">
        <v>85</v>
      </c>
      <c r="AY657" s="252" t="s">
        <v>193</v>
      </c>
    </row>
    <row r="658" s="14" customFormat="1">
      <c r="A658" s="14"/>
      <c r="B658" s="253"/>
      <c r="C658" s="254"/>
      <c r="D658" s="244" t="s">
        <v>201</v>
      </c>
      <c r="E658" s="255" t="s">
        <v>1</v>
      </c>
      <c r="F658" s="256" t="s">
        <v>1631</v>
      </c>
      <c r="G658" s="254"/>
      <c r="H658" s="257">
        <v>1</v>
      </c>
      <c r="I658" s="258"/>
      <c r="J658" s="254"/>
      <c r="K658" s="254"/>
      <c r="L658" s="259"/>
      <c r="M658" s="260"/>
      <c r="N658" s="261"/>
      <c r="O658" s="261"/>
      <c r="P658" s="261"/>
      <c r="Q658" s="261"/>
      <c r="R658" s="261"/>
      <c r="S658" s="261"/>
      <c r="T658" s="262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63" t="s">
        <v>201</v>
      </c>
      <c r="AU658" s="263" t="s">
        <v>94</v>
      </c>
      <c r="AV658" s="14" t="s">
        <v>94</v>
      </c>
      <c r="AW658" s="14" t="s">
        <v>40</v>
      </c>
      <c r="AX658" s="14" t="s">
        <v>85</v>
      </c>
      <c r="AY658" s="263" t="s">
        <v>193</v>
      </c>
    </row>
    <row r="659" s="13" customFormat="1">
      <c r="A659" s="13"/>
      <c r="B659" s="242"/>
      <c r="C659" s="243"/>
      <c r="D659" s="244" t="s">
        <v>201</v>
      </c>
      <c r="E659" s="245" t="s">
        <v>1</v>
      </c>
      <c r="F659" s="246" t="s">
        <v>1633</v>
      </c>
      <c r="G659" s="243"/>
      <c r="H659" s="245" t="s">
        <v>1</v>
      </c>
      <c r="I659" s="247"/>
      <c r="J659" s="243"/>
      <c r="K659" s="243"/>
      <c r="L659" s="248"/>
      <c r="M659" s="249"/>
      <c r="N659" s="250"/>
      <c r="O659" s="250"/>
      <c r="P659" s="250"/>
      <c r="Q659" s="250"/>
      <c r="R659" s="250"/>
      <c r="S659" s="250"/>
      <c r="T659" s="251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52" t="s">
        <v>201</v>
      </c>
      <c r="AU659" s="252" t="s">
        <v>94</v>
      </c>
      <c r="AV659" s="13" t="s">
        <v>92</v>
      </c>
      <c r="AW659" s="13" t="s">
        <v>40</v>
      </c>
      <c r="AX659" s="13" t="s">
        <v>85</v>
      </c>
      <c r="AY659" s="252" t="s">
        <v>193</v>
      </c>
    </row>
    <row r="660" s="14" customFormat="1">
      <c r="A660" s="14"/>
      <c r="B660" s="253"/>
      <c r="C660" s="254"/>
      <c r="D660" s="244" t="s">
        <v>201</v>
      </c>
      <c r="E660" s="255" t="s">
        <v>1</v>
      </c>
      <c r="F660" s="256" t="s">
        <v>227</v>
      </c>
      <c r="G660" s="254"/>
      <c r="H660" s="257">
        <v>5</v>
      </c>
      <c r="I660" s="258"/>
      <c r="J660" s="254"/>
      <c r="K660" s="254"/>
      <c r="L660" s="259"/>
      <c r="M660" s="260"/>
      <c r="N660" s="261"/>
      <c r="O660" s="261"/>
      <c r="P660" s="261"/>
      <c r="Q660" s="261"/>
      <c r="R660" s="261"/>
      <c r="S660" s="261"/>
      <c r="T660" s="262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63" t="s">
        <v>201</v>
      </c>
      <c r="AU660" s="263" t="s">
        <v>94</v>
      </c>
      <c r="AV660" s="14" t="s">
        <v>94</v>
      </c>
      <c r="AW660" s="14" t="s">
        <v>40</v>
      </c>
      <c r="AX660" s="14" t="s">
        <v>85</v>
      </c>
      <c r="AY660" s="263" t="s">
        <v>193</v>
      </c>
    </row>
    <row r="661" s="13" customFormat="1">
      <c r="A661" s="13"/>
      <c r="B661" s="242"/>
      <c r="C661" s="243"/>
      <c r="D661" s="244" t="s">
        <v>201</v>
      </c>
      <c r="E661" s="245" t="s">
        <v>1</v>
      </c>
      <c r="F661" s="246" t="s">
        <v>1634</v>
      </c>
      <c r="G661" s="243"/>
      <c r="H661" s="245" t="s">
        <v>1</v>
      </c>
      <c r="I661" s="247"/>
      <c r="J661" s="243"/>
      <c r="K661" s="243"/>
      <c r="L661" s="248"/>
      <c r="M661" s="249"/>
      <c r="N661" s="250"/>
      <c r="O661" s="250"/>
      <c r="P661" s="250"/>
      <c r="Q661" s="250"/>
      <c r="R661" s="250"/>
      <c r="S661" s="250"/>
      <c r="T661" s="251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52" t="s">
        <v>201</v>
      </c>
      <c r="AU661" s="252" t="s">
        <v>94</v>
      </c>
      <c r="AV661" s="13" t="s">
        <v>92</v>
      </c>
      <c r="AW661" s="13" t="s">
        <v>40</v>
      </c>
      <c r="AX661" s="13" t="s">
        <v>85</v>
      </c>
      <c r="AY661" s="252" t="s">
        <v>193</v>
      </c>
    </row>
    <row r="662" s="14" customFormat="1">
      <c r="A662" s="14"/>
      <c r="B662" s="253"/>
      <c r="C662" s="254"/>
      <c r="D662" s="244" t="s">
        <v>201</v>
      </c>
      <c r="E662" s="255" t="s">
        <v>1</v>
      </c>
      <c r="F662" s="256" t="s">
        <v>1635</v>
      </c>
      <c r="G662" s="254"/>
      <c r="H662" s="257">
        <v>6</v>
      </c>
      <c r="I662" s="258"/>
      <c r="J662" s="254"/>
      <c r="K662" s="254"/>
      <c r="L662" s="259"/>
      <c r="M662" s="260"/>
      <c r="N662" s="261"/>
      <c r="O662" s="261"/>
      <c r="P662" s="261"/>
      <c r="Q662" s="261"/>
      <c r="R662" s="261"/>
      <c r="S662" s="261"/>
      <c r="T662" s="262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63" t="s">
        <v>201</v>
      </c>
      <c r="AU662" s="263" t="s">
        <v>94</v>
      </c>
      <c r="AV662" s="14" t="s">
        <v>94</v>
      </c>
      <c r="AW662" s="14" t="s">
        <v>40</v>
      </c>
      <c r="AX662" s="14" t="s">
        <v>85</v>
      </c>
      <c r="AY662" s="263" t="s">
        <v>193</v>
      </c>
    </row>
    <row r="663" s="15" customFormat="1">
      <c r="A663" s="15"/>
      <c r="B663" s="264"/>
      <c r="C663" s="265"/>
      <c r="D663" s="244" t="s">
        <v>201</v>
      </c>
      <c r="E663" s="266" t="s">
        <v>1</v>
      </c>
      <c r="F663" s="267" t="s">
        <v>252</v>
      </c>
      <c r="G663" s="265"/>
      <c r="H663" s="268">
        <v>13</v>
      </c>
      <c r="I663" s="269"/>
      <c r="J663" s="265"/>
      <c r="K663" s="265"/>
      <c r="L663" s="270"/>
      <c r="M663" s="271"/>
      <c r="N663" s="272"/>
      <c r="O663" s="272"/>
      <c r="P663" s="272"/>
      <c r="Q663" s="272"/>
      <c r="R663" s="272"/>
      <c r="S663" s="272"/>
      <c r="T663" s="273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74" t="s">
        <v>201</v>
      </c>
      <c r="AU663" s="274" t="s">
        <v>94</v>
      </c>
      <c r="AV663" s="15" t="s">
        <v>199</v>
      </c>
      <c r="AW663" s="15" t="s">
        <v>40</v>
      </c>
      <c r="AX663" s="15" t="s">
        <v>92</v>
      </c>
      <c r="AY663" s="274" t="s">
        <v>193</v>
      </c>
    </row>
    <row r="664" s="2" customFormat="1" ht="24.15" customHeight="1">
      <c r="A664" s="40"/>
      <c r="B664" s="41"/>
      <c r="C664" s="229" t="s">
        <v>1636</v>
      </c>
      <c r="D664" s="229" t="s">
        <v>196</v>
      </c>
      <c r="E664" s="230" t="s">
        <v>1637</v>
      </c>
      <c r="F664" s="231" t="s">
        <v>1638</v>
      </c>
      <c r="G664" s="232" t="s">
        <v>221</v>
      </c>
      <c r="H664" s="233">
        <v>36</v>
      </c>
      <c r="I664" s="234"/>
      <c r="J664" s="235">
        <f>ROUND(I664*H664,2)</f>
        <v>0</v>
      </c>
      <c r="K664" s="231" t="s">
        <v>222</v>
      </c>
      <c r="L664" s="46"/>
      <c r="M664" s="236" t="s">
        <v>1</v>
      </c>
      <c r="N664" s="237" t="s">
        <v>50</v>
      </c>
      <c r="O664" s="93"/>
      <c r="P664" s="238">
        <f>O664*H664</f>
        <v>0</v>
      </c>
      <c r="Q664" s="238">
        <v>5.5899999999999998E-06</v>
      </c>
      <c r="R664" s="238">
        <f>Q664*H664</f>
        <v>0.00020123999999999999</v>
      </c>
      <c r="S664" s="238">
        <v>0</v>
      </c>
      <c r="T664" s="239">
        <f>S664*H664</f>
        <v>0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40" t="s">
        <v>580</v>
      </c>
      <c r="AT664" s="240" t="s">
        <v>196</v>
      </c>
      <c r="AU664" s="240" t="s">
        <v>94</v>
      </c>
      <c r="AY664" s="18" t="s">
        <v>193</v>
      </c>
      <c r="BE664" s="241">
        <f>IF(N664="základní",J664,0)</f>
        <v>0</v>
      </c>
      <c r="BF664" s="241">
        <f>IF(N664="snížená",J664,0)</f>
        <v>0</v>
      </c>
      <c r="BG664" s="241">
        <f>IF(N664="zákl. přenesená",J664,0)</f>
        <v>0</v>
      </c>
      <c r="BH664" s="241">
        <f>IF(N664="sníž. přenesená",J664,0)</f>
        <v>0</v>
      </c>
      <c r="BI664" s="241">
        <f>IF(N664="nulová",J664,0)</f>
        <v>0</v>
      </c>
      <c r="BJ664" s="18" t="s">
        <v>92</v>
      </c>
      <c r="BK664" s="241">
        <f>ROUND(I664*H664,2)</f>
        <v>0</v>
      </c>
      <c r="BL664" s="18" t="s">
        <v>580</v>
      </c>
      <c r="BM664" s="240" t="s">
        <v>1639</v>
      </c>
    </row>
    <row r="665" s="2" customFormat="1" ht="24.15" customHeight="1">
      <c r="A665" s="40"/>
      <c r="B665" s="41"/>
      <c r="C665" s="229" t="s">
        <v>1640</v>
      </c>
      <c r="D665" s="229" t="s">
        <v>196</v>
      </c>
      <c r="E665" s="230" t="s">
        <v>1554</v>
      </c>
      <c r="F665" s="231" t="s">
        <v>1555</v>
      </c>
      <c r="G665" s="232" t="s">
        <v>221</v>
      </c>
      <c r="H665" s="233">
        <v>13</v>
      </c>
      <c r="I665" s="234"/>
      <c r="J665" s="235">
        <f>ROUND(I665*H665,2)</f>
        <v>0</v>
      </c>
      <c r="K665" s="231" t="s">
        <v>222</v>
      </c>
      <c r="L665" s="46"/>
      <c r="M665" s="236" t="s">
        <v>1</v>
      </c>
      <c r="N665" s="237" t="s">
        <v>50</v>
      </c>
      <c r="O665" s="93"/>
      <c r="P665" s="238">
        <f>O665*H665</f>
        <v>0</v>
      </c>
      <c r="Q665" s="238">
        <v>7.4100000000000002E-06</v>
      </c>
      <c r="R665" s="238">
        <f>Q665*H665</f>
        <v>9.6330000000000008E-05</v>
      </c>
      <c r="S665" s="238">
        <v>0</v>
      </c>
      <c r="T665" s="239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40" t="s">
        <v>580</v>
      </c>
      <c r="AT665" s="240" t="s">
        <v>196</v>
      </c>
      <c r="AU665" s="240" t="s">
        <v>94</v>
      </c>
      <c r="AY665" s="18" t="s">
        <v>193</v>
      </c>
      <c r="BE665" s="241">
        <f>IF(N665="základní",J665,0)</f>
        <v>0</v>
      </c>
      <c r="BF665" s="241">
        <f>IF(N665="snížená",J665,0)</f>
        <v>0</v>
      </c>
      <c r="BG665" s="241">
        <f>IF(N665="zákl. přenesená",J665,0)</f>
        <v>0</v>
      </c>
      <c r="BH665" s="241">
        <f>IF(N665="sníž. přenesená",J665,0)</f>
        <v>0</v>
      </c>
      <c r="BI665" s="241">
        <f>IF(N665="nulová",J665,0)</f>
        <v>0</v>
      </c>
      <c r="BJ665" s="18" t="s">
        <v>92</v>
      </c>
      <c r="BK665" s="241">
        <f>ROUND(I665*H665,2)</f>
        <v>0</v>
      </c>
      <c r="BL665" s="18" t="s">
        <v>580</v>
      </c>
      <c r="BM665" s="240" t="s">
        <v>1641</v>
      </c>
    </row>
    <row r="666" s="2" customFormat="1" ht="24.15" customHeight="1">
      <c r="A666" s="40"/>
      <c r="B666" s="41"/>
      <c r="C666" s="229" t="s">
        <v>1642</v>
      </c>
      <c r="D666" s="229" t="s">
        <v>196</v>
      </c>
      <c r="E666" s="230" t="s">
        <v>1643</v>
      </c>
      <c r="F666" s="231" t="s">
        <v>1644</v>
      </c>
      <c r="G666" s="232" t="s">
        <v>160</v>
      </c>
      <c r="H666" s="233">
        <v>13</v>
      </c>
      <c r="I666" s="234"/>
      <c r="J666" s="235">
        <f>ROUND(I666*H666,2)</f>
        <v>0</v>
      </c>
      <c r="K666" s="231" t="s">
        <v>222</v>
      </c>
      <c r="L666" s="46"/>
      <c r="M666" s="236" t="s">
        <v>1</v>
      </c>
      <c r="N666" s="237" t="s">
        <v>50</v>
      </c>
      <c r="O666" s="93"/>
      <c r="P666" s="238">
        <f>O666*H666</f>
        <v>0</v>
      </c>
      <c r="Q666" s="238">
        <v>0</v>
      </c>
      <c r="R666" s="238">
        <f>Q666*H666</f>
        <v>0</v>
      </c>
      <c r="S666" s="238">
        <v>0</v>
      </c>
      <c r="T666" s="239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40" t="s">
        <v>580</v>
      </c>
      <c r="AT666" s="240" t="s">
        <v>196</v>
      </c>
      <c r="AU666" s="240" t="s">
        <v>94</v>
      </c>
      <c r="AY666" s="18" t="s">
        <v>193</v>
      </c>
      <c r="BE666" s="241">
        <f>IF(N666="základní",J666,0)</f>
        <v>0</v>
      </c>
      <c r="BF666" s="241">
        <f>IF(N666="snížená",J666,0)</f>
        <v>0</v>
      </c>
      <c r="BG666" s="241">
        <f>IF(N666="zákl. přenesená",J666,0)</f>
        <v>0</v>
      </c>
      <c r="BH666" s="241">
        <f>IF(N666="sníž. přenesená",J666,0)</f>
        <v>0</v>
      </c>
      <c r="BI666" s="241">
        <f>IF(N666="nulová",J666,0)</f>
        <v>0</v>
      </c>
      <c r="BJ666" s="18" t="s">
        <v>92</v>
      </c>
      <c r="BK666" s="241">
        <f>ROUND(I666*H666,2)</f>
        <v>0</v>
      </c>
      <c r="BL666" s="18" t="s">
        <v>580</v>
      </c>
      <c r="BM666" s="240" t="s">
        <v>1645</v>
      </c>
    </row>
    <row r="667" s="2" customFormat="1" ht="24.15" customHeight="1">
      <c r="A667" s="40"/>
      <c r="B667" s="41"/>
      <c r="C667" s="229" t="s">
        <v>1646</v>
      </c>
      <c r="D667" s="229" t="s">
        <v>196</v>
      </c>
      <c r="E667" s="230" t="s">
        <v>1647</v>
      </c>
      <c r="F667" s="231" t="s">
        <v>1648</v>
      </c>
      <c r="G667" s="232" t="s">
        <v>160</v>
      </c>
      <c r="H667" s="233">
        <v>36</v>
      </c>
      <c r="I667" s="234"/>
      <c r="J667" s="235">
        <f>ROUND(I667*H667,2)</f>
        <v>0</v>
      </c>
      <c r="K667" s="231" t="s">
        <v>222</v>
      </c>
      <c r="L667" s="46"/>
      <c r="M667" s="236" t="s">
        <v>1</v>
      </c>
      <c r="N667" s="237" t="s">
        <v>50</v>
      </c>
      <c r="O667" s="93"/>
      <c r="P667" s="238">
        <f>O667*H667</f>
        <v>0</v>
      </c>
      <c r="Q667" s="238">
        <v>0</v>
      </c>
      <c r="R667" s="238">
        <f>Q667*H667</f>
        <v>0</v>
      </c>
      <c r="S667" s="238">
        <v>0</v>
      </c>
      <c r="T667" s="239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40" t="s">
        <v>580</v>
      </c>
      <c r="AT667" s="240" t="s">
        <v>196</v>
      </c>
      <c r="AU667" s="240" t="s">
        <v>94</v>
      </c>
      <c r="AY667" s="18" t="s">
        <v>193</v>
      </c>
      <c r="BE667" s="241">
        <f>IF(N667="základní",J667,0)</f>
        <v>0</v>
      </c>
      <c r="BF667" s="241">
        <f>IF(N667="snížená",J667,0)</f>
        <v>0</v>
      </c>
      <c r="BG667" s="241">
        <f>IF(N667="zákl. přenesená",J667,0)</f>
        <v>0</v>
      </c>
      <c r="BH667" s="241">
        <f>IF(N667="sníž. přenesená",J667,0)</f>
        <v>0</v>
      </c>
      <c r="BI667" s="241">
        <f>IF(N667="nulová",J667,0)</f>
        <v>0</v>
      </c>
      <c r="BJ667" s="18" t="s">
        <v>92</v>
      </c>
      <c r="BK667" s="241">
        <f>ROUND(I667*H667,2)</f>
        <v>0</v>
      </c>
      <c r="BL667" s="18" t="s">
        <v>580</v>
      </c>
      <c r="BM667" s="240" t="s">
        <v>1649</v>
      </c>
    </row>
    <row r="668" s="12" customFormat="1" ht="22.8" customHeight="1">
      <c r="A668" s="12"/>
      <c r="B668" s="213"/>
      <c r="C668" s="214"/>
      <c r="D668" s="215" t="s">
        <v>84</v>
      </c>
      <c r="E668" s="227" t="s">
        <v>1650</v>
      </c>
      <c r="F668" s="227" t="s">
        <v>1651</v>
      </c>
      <c r="G668" s="214"/>
      <c r="H668" s="214"/>
      <c r="I668" s="217"/>
      <c r="J668" s="228">
        <f>BK668</f>
        <v>0</v>
      </c>
      <c r="K668" s="214"/>
      <c r="L668" s="219"/>
      <c r="M668" s="220"/>
      <c r="N668" s="221"/>
      <c r="O668" s="221"/>
      <c r="P668" s="222">
        <f>SUM(P669:P726)</f>
        <v>0</v>
      </c>
      <c r="Q668" s="221"/>
      <c r="R668" s="222">
        <f>SUM(R669:R726)</f>
        <v>0.26982966000000003</v>
      </c>
      <c r="S668" s="221"/>
      <c r="T668" s="223">
        <f>SUM(T669:T726)</f>
        <v>0</v>
      </c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R668" s="224" t="s">
        <v>92</v>
      </c>
      <c r="AT668" s="225" t="s">
        <v>84</v>
      </c>
      <c r="AU668" s="225" t="s">
        <v>92</v>
      </c>
      <c r="AY668" s="224" t="s">
        <v>193</v>
      </c>
      <c r="BK668" s="226">
        <f>SUM(BK669:BK726)</f>
        <v>0</v>
      </c>
    </row>
    <row r="669" s="2" customFormat="1" ht="16.5" customHeight="1">
      <c r="A669" s="40"/>
      <c r="B669" s="41"/>
      <c r="C669" s="286" t="s">
        <v>1652</v>
      </c>
      <c r="D669" s="286" t="s">
        <v>509</v>
      </c>
      <c r="E669" s="287" t="s">
        <v>1653</v>
      </c>
      <c r="F669" s="288" t="s">
        <v>1654</v>
      </c>
      <c r="G669" s="289" t="s">
        <v>256</v>
      </c>
      <c r="H669" s="290">
        <v>1</v>
      </c>
      <c r="I669" s="291"/>
      <c r="J669" s="292">
        <f>ROUND(I669*H669,2)</f>
        <v>0</v>
      </c>
      <c r="K669" s="288" t="s">
        <v>1</v>
      </c>
      <c r="L669" s="293"/>
      <c r="M669" s="294" t="s">
        <v>1</v>
      </c>
      <c r="N669" s="295" t="s">
        <v>50</v>
      </c>
      <c r="O669" s="93"/>
      <c r="P669" s="238">
        <f>O669*H669</f>
        <v>0</v>
      </c>
      <c r="Q669" s="238">
        <v>0.0080000000000000002</v>
      </c>
      <c r="R669" s="238">
        <f>Q669*H669</f>
        <v>0.0080000000000000002</v>
      </c>
      <c r="S669" s="238">
        <v>0</v>
      </c>
      <c r="T669" s="239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40" t="s">
        <v>266</v>
      </c>
      <c r="AT669" s="240" t="s">
        <v>509</v>
      </c>
      <c r="AU669" s="240" t="s">
        <v>94</v>
      </c>
      <c r="AY669" s="18" t="s">
        <v>193</v>
      </c>
      <c r="BE669" s="241">
        <f>IF(N669="základní",J669,0)</f>
        <v>0</v>
      </c>
      <c r="BF669" s="241">
        <f>IF(N669="snížená",J669,0)</f>
        <v>0</v>
      </c>
      <c r="BG669" s="241">
        <f>IF(N669="zákl. přenesená",J669,0)</f>
        <v>0</v>
      </c>
      <c r="BH669" s="241">
        <f>IF(N669="sníž. přenesená",J669,0)</f>
        <v>0</v>
      </c>
      <c r="BI669" s="241">
        <f>IF(N669="nulová",J669,0)</f>
        <v>0</v>
      </c>
      <c r="BJ669" s="18" t="s">
        <v>92</v>
      </c>
      <c r="BK669" s="241">
        <f>ROUND(I669*H669,2)</f>
        <v>0</v>
      </c>
      <c r="BL669" s="18" t="s">
        <v>199</v>
      </c>
      <c r="BM669" s="240" t="s">
        <v>1655</v>
      </c>
    </row>
    <row r="670" s="2" customFormat="1" ht="16.5" customHeight="1">
      <c r="A670" s="40"/>
      <c r="B670" s="41"/>
      <c r="C670" s="286" t="s">
        <v>1656</v>
      </c>
      <c r="D670" s="286" t="s">
        <v>509</v>
      </c>
      <c r="E670" s="287" t="s">
        <v>1657</v>
      </c>
      <c r="F670" s="288" t="s">
        <v>1658</v>
      </c>
      <c r="G670" s="289" t="s">
        <v>256</v>
      </c>
      <c r="H670" s="290">
        <v>1</v>
      </c>
      <c r="I670" s="291"/>
      <c r="J670" s="292">
        <f>ROUND(I670*H670,2)</f>
        <v>0</v>
      </c>
      <c r="K670" s="288" t="s">
        <v>1</v>
      </c>
      <c r="L670" s="293"/>
      <c r="M670" s="294" t="s">
        <v>1</v>
      </c>
      <c r="N670" s="295" t="s">
        <v>50</v>
      </c>
      <c r="O670" s="93"/>
      <c r="P670" s="238">
        <f>O670*H670</f>
        <v>0</v>
      </c>
      <c r="Q670" s="238">
        <v>0.0050000000000000001</v>
      </c>
      <c r="R670" s="238">
        <f>Q670*H670</f>
        <v>0.0050000000000000001</v>
      </c>
      <c r="S670" s="238">
        <v>0</v>
      </c>
      <c r="T670" s="239">
        <f>S670*H670</f>
        <v>0</v>
      </c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R670" s="240" t="s">
        <v>266</v>
      </c>
      <c r="AT670" s="240" t="s">
        <v>509</v>
      </c>
      <c r="AU670" s="240" t="s">
        <v>94</v>
      </c>
      <c r="AY670" s="18" t="s">
        <v>193</v>
      </c>
      <c r="BE670" s="241">
        <f>IF(N670="základní",J670,0)</f>
        <v>0</v>
      </c>
      <c r="BF670" s="241">
        <f>IF(N670="snížená",J670,0)</f>
        <v>0</v>
      </c>
      <c r="BG670" s="241">
        <f>IF(N670="zákl. přenesená",J670,0)</f>
        <v>0</v>
      </c>
      <c r="BH670" s="241">
        <f>IF(N670="sníž. přenesená",J670,0)</f>
        <v>0</v>
      </c>
      <c r="BI670" s="241">
        <f>IF(N670="nulová",J670,0)</f>
        <v>0</v>
      </c>
      <c r="BJ670" s="18" t="s">
        <v>92</v>
      </c>
      <c r="BK670" s="241">
        <f>ROUND(I670*H670,2)</f>
        <v>0</v>
      </c>
      <c r="BL670" s="18" t="s">
        <v>199</v>
      </c>
      <c r="BM670" s="240" t="s">
        <v>1659</v>
      </c>
    </row>
    <row r="671" s="2" customFormat="1" ht="16.5" customHeight="1">
      <c r="A671" s="40"/>
      <c r="B671" s="41"/>
      <c r="C671" s="286" t="s">
        <v>1660</v>
      </c>
      <c r="D671" s="286" t="s">
        <v>509</v>
      </c>
      <c r="E671" s="287" t="s">
        <v>1395</v>
      </c>
      <c r="F671" s="288" t="s">
        <v>1396</v>
      </c>
      <c r="G671" s="289" t="s">
        <v>256</v>
      </c>
      <c r="H671" s="290">
        <v>3</v>
      </c>
      <c r="I671" s="291"/>
      <c r="J671" s="292">
        <f>ROUND(I671*H671,2)</f>
        <v>0</v>
      </c>
      <c r="K671" s="288" t="s">
        <v>1</v>
      </c>
      <c r="L671" s="293"/>
      <c r="M671" s="294" t="s">
        <v>1</v>
      </c>
      <c r="N671" s="295" t="s">
        <v>50</v>
      </c>
      <c r="O671" s="93"/>
      <c r="P671" s="238">
        <f>O671*H671</f>
        <v>0</v>
      </c>
      <c r="Q671" s="238">
        <v>0.01</v>
      </c>
      <c r="R671" s="238">
        <f>Q671*H671</f>
        <v>0.029999999999999999</v>
      </c>
      <c r="S671" s="238">
        <v>0</v>
      </c>
      <c r="T671" s="239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40" t="s">
        <v>266</v>
      </c>
      <c r="AT671" s="240" t="s">
        <v>509</v>
      </c>
      <c r="AU671" s="240" t="s">
        <v>94</v>
      </c>
      <c r="AY671" s="18" t="s">
        <v>193</v>
      </c>
      <c r="BE671" s="241">
        <f>IF(N671="základní",J671,0)</f>
        <v>0</v>
      </c>
      <c r="BF671" s="241">
        <f>IF(N671="snížená",J671,0)</f>
        <v>0</v>
      </c>
      <c r="BG671" s="241">
        <f>IF(N671="zákl. přenesená",J671,0)</f>
        <v>0</v>
      </c>
      <c r="BH671" s="241">
        <f>IF(N671="sníž. přenesená",J671,0)</f>
        <v>0</v>
      </c>
      <c r="BI671" s="241">
        <f>IF(N671="nulová",J671,0)</f>
        <v>0</v>
      </c>
      <c r="BJ671" s="18" t="s">
        <v>92</v>
      </c>
      <c r="BK671" s="241">
        <f>ROUND(I671*H671,2)</f>
        <v>0</v>
      </c>
      <c r="BL671" s="18" t="s">
        <v>199</v>
      </c>
      <c r="BM671" s="240" t="s">
        <v>1661</v>
      </c>
    </row>
    <row r="672" s="2" customFormat="1" ht="16.5" customHeight="1">
      <c r="A672" s="40"/>
      <c r="B672" s="41"/>
      <c r="C672" s="286" t="s">
        <v>1662</v>
      </c>
      <c r="D672" s="286" t="s">
        <v>509</v>
      </c>
      <c r="E672" s="287" t="s">
        <v>1663</v>
      </c>
      <c r="F672" s="288" t="s">
        <v>1664</v>
      </c>
      <c r="G672" s="289" t="s">
        <v>256</v>
      </c>
      <c r="H672" s="290">
        <v>2</v>
      </c>
      <c r="I672" s="291"/>
      <c r="J672" s="292">
        <f>ROUND(I672*H672,2)</f>
        <v>0</v>
      </c>
      <c r="K672" s="288" t="s">
        <v>1</v>
      </c>
      <c r="L672" s="293"/>
      <c r="M672" s="294" t="s">
        <v>1</v>
      </c>
      <c r="N672" s="295" t="s">
        <v>50</v>
      </c>
      <c r="O672" s="93"/>
      <c r="P672" s="238">
        <f>O672*H672</f>
        <v>0</v>
      </c>
      <c r="Q672" s="238">
        <v>0.0050000000000000001</v>
      </c>
      <c r="R672" s="238">
        <f>Q672*H672</f>
        <v>0.01</v>
      </c>
      <c r="S672" s="238">
        <v>0</v>
      </c>
      <c r="T672" s="239">
        <f>S672*H672</f>
        <v>0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40" t="s">
        <v>266</v>
      </c>
      <c r="AT672" s="240" t="s">
        <v>509</v>
      </c>
      <c r="AU672" s="240" t="s">
        <v>94</v>
      </c>
      <c r="AY672" s="18" t="s">
        <v>193</v>
      </c>
      <c r="BE672" s="241">
        <f>IF(N672="základní",J672,0)</f>
        <v>0</v>
      </c>
      <c r="BF672" s="241">
        <f>IF(N672="snížená",J672,0)</f>
        <v>0</v>
      </c>
      <c r="BG672" s="241">
        <f>IF(N672="zákl. přenesená",J672,0)</f>
        <v>0</v>
      </c>
      <c r="BH672" s="241">
        <f>IF(N672="sníž. přenesená",J672,0)</f>
        <v>0</v>
      </c>
      <c r="BI672" s="241">
        <f>IF(N672="nulová",J672,0)</f>
        <v>0</v>
      </c>
      <c r="BJ672" s="18" t="s">
        <v>92</v>
      </c>
      <c r="BK672" s="241">
        <f>ROUND(I672*H672,2)</f>
        <v>0</v>
      </c>
      <c r="BL672" s="18" t="s">
        <v>199</v>
      </c>
      <c r="BM672" s="240" t="s">
        <v>1665</v>
      </c>
    </row>
    <row r="673" s="2" customFormat="1" ht="16.5" customHeight="1">
      <c r="A673" s="40"/>
      <c r="B673" s="41"/>
      <c r="C673" s="286" t="s">
        <v>1666</v>
      </c>
      <c r="D673" s="286" t="s">
        <v>509</v>
      </c>
      <c r="E673" s="287" t="s">
        <v>1667</v>
      </c>
      <c r="F673" s="288" t="s">
        <v>1668</v>
      </c>
      <c r="G673" s="289" t="s">
        <v>256</v>
      </c>
      <c r="H673" s="290">
        <v>2</v>
      </c>
      <c r="I673" s="291"/>
      <c r="J673" s="292">
        <f>ROUND(I673*H673,2)</f>
        <v>0</v>
      </c>
      <c r="K673" s="288" t="s">
        <v>1</v>
      </c>
      <c r="L673" s="293"/>
      <c r="M673" s="294" t="s">
        <v>1</v>
      </c>
      <c r="N673" s="295" t="s">
        <v>50</v>
      </c>
      <c r="O673" s="93"/>
      <c r="P673" s="238">
        <f>O673*H673</f>
        <v>0</v>
      </c>
      <c r="Q673" s="238">
        <v>0.0040000000000000001</v>
      </c>
      <c r="R673" s="238">
        <f>Q673*H673</f>
        <v>0.0080000000000000002</v>
      </c>
      <c r="S673" s="238">
        <v>0</v>
      </c>
      <c r="T673" s="239">
        <f>S673*H673</f>
        <v>0</v>
      </c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R673" s="240" t="s">
        <v>266</v>
      </c>
      <c r="AT673" s="240" t="s">
        <v>509</v>
      </c>
      <c r="AU673" s="240" t="s">
        <v>94</v>
      </c>
      <c r="AY673" s="18" t="s">
        <v>193</v>
      </c>
      <c r="BE673" s="241">
        <f>IF(N673="základní",J673,0)</f>
        <v>0</v>
      </c>
      <c r="BF673" s="241">
        <f>IF(N673="snížená",J673,0)</f>
        <v>0</v>
      </c>
      <c r="BG673" s="241">
        <f>IF(N673="zákl. přenesená",J673,0)</f>
        <v>0</v>
      </c>
      <c r="BH673" s="241">
        <f>IF(N673="sníž. přenesená",J673,0)</f>
        <v>0</v>
      </c>
      <c r="BI673" s="241">
        <f>IF(N673="nulová",J673,0)</f>
        <v>0</v>
      </c>
      <c r="BJ673" s="18" t="s">
        <v>92</v>
      </c>
      <c r="BK673" s="241">
        <f>ROUND(I673*H673,2)</f>
        <v>0</v>
      </c>
      <c r="BL673" s="18" t="s">
        <v>199</v>
      </c>
      <c r="BM673" s="240" t="s">
        <v>1669</v>
      </c>
    </row>
    <row r="674" s="2" customFormat="1" ht="16.5" customHeight="1">
      <c r="A674" s="40"/>
      <c r="B674" s="41"/>
      <c r="C674" s="286" t="s">
        <v>1670</v>
      </c>
      <c r="D674" s="286" t="s">
        <v>509</v>
      </c>
      <c r="E674" s="287" t="s">
        <v>1398</v>
      </c>
      <c r="F674" s="288" t="s">
        <v>1399</v>
      </c>
      <c r="G674" s="289" t="s">
        <v>256</v>
      </c>
      <c r="H674" s="290">
        <v>1</v>
      </c>
      <c r="I674" s="291"/>
      <c r="J674" s="292">
        <f>ROUND(I674*H674,2)</f>
        <v>0</v>
      </c>
      <c r="K674" s="288" t="s">
        <v>1</v>
      </c>
      <c r="L674" s="293"/>
      <c r="M674" s="294" t="s">
        <v>1</v>
      </c>
      <c r="N674" s="295" t="s">
        <v>50</v>
      </c>
      <c r="O674" s="93"/>
      <c r="P674" s="238">
        <f>O674*H674</f>
        <v>0</v>
      </c>
      <c r="Q674" s="238">
        <v>0.01</v>
      </c>
      <c r="R674" s="238">
        <f>Q674*H674</f>
        <v>0.01</v>
      </c>
      <c r="S674" s="238">
        <v>0</v>
      </c>
      <c r="T674" s="239">
        <f>S674*H674</f>
        <v>0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40" t="s">
        <v>266</v>
      </c>
      <c r="AT674" s="240" t="s">
        <v>509</v>
      </c>
      <c r="AU674" s="240" t="s">
        <v>94</v>
      </c>
      <c r="AY674" s="18" t="s">
        <v>193</v>
      </c>
      <c r="BE674" s="241">
        <f>IF(N674="základní",J674,0)</f>
        <v>0</v>
      </c>
      <c r="BF674" s="241">
        <f>IF(N674="snížená",J674,0)</f>
        <v>0</v>
      </c>
      <c r="BG674" s="241">
        <f>IF(N674="zákl. přenesená",J674,0)</f>
        <v>0</v>
      </c>
      <c r="BH674" s="241">
        <f>IF(N674="sníž. přenesená",J674,0)</f>
        <v>0</v>
      </c>
      <c r="BI674" s="241">
        <f>IF(N674="nulová",J674,0)</f>
        <v>0</v>
      </c>
      <c r="BJ674" s="18" t="s">
        <v>92</v>
      </c>
      <c r="BK674" s="241">
        <f>ROUND(I674*H674,2)</f>
        <v>0</v>
      </c>
      <c r="BL674" s="18" t="s">
        <v>199</v>
      </c>
      <c r="BM674" s="240" t="s">
        <v>1671</v>
      </c>
    </row>
    <row r="675" s="2" customFormat="1" ht="16.5" customHeight="1">
      <c r="A675" s="40"/>
      <c r="B675" s="41"/>
      <c r="C675" s="286" t="s">
        <v>1672</v>
      </c>
      <c r="D675" s="286" t="s">
        <v>509</v>
      </c>
      <c r="E675" s="287" t="s">
        <v>1673</v>
      </c>
      <c r="F675" s="288" t="s">
        <v>1674</v>
      </c>
      <c r="G675" s="289" t="s">
        <v>256</v>
      </c>
      <c r="H675" s="290">
        <v>2</v>
      </c>
      <c r="I675" s="291"/>
      <c r="J675" s="292">
        <f>ROUND(I675*H675,2)</f>
        <v>0</v>
      </c>
      <c r="K675" s="288" t="s">
        <v>1</v>
      </c>
      <c r="L675" s="293"/>
      <c r="M675" s="294" t="s">
        <v>1</v>
      </c>
      <c r="N675" s="295" t="s">
        <v>50</v>
      </c>
      <c r="O675" s="93"/>
      <c r="P675" s="238">
        <f>O675*H675</f>
        <v>0</v>
      </c>
      <c r="Q675" s="238">
        <v>0.0040000000000000001</v>
      </c>
      <c r="R675" s="238">
        <f>Q675*H675</f>
        <v>0.0080000000000000002</v>
      </c>
      <c r="S675" s="238">
        <v>0</v>
      </c>
      <c r="T675" s="239">
        <f>S675*H675</f>
        <v>0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40" t="s">
        <v>266</v>
      </c>
      <c r="AT675" s="240" t="s">
        <v>509</v>
      </c>
      <c r="AU675" s="240" t="s">
        <v>94</v>
      </c>
      <c r="AY675" s="18" t="s">
        <v>193</v>
      </c>
      <c r="BE675" s="241">
        <f>IF(N675="základní",J675,0)</f>
        <v>0</v>
      </c>
      <c r="BF675" s="241">
        <f>IF(N675="snížená",J675,0)</f>
        <v>0</v>
      </c>
      <c r="BG675" s="241">
        <f>IF(N675="zákl. přenesená",J675,0)</f>
        <v>0</v>
      </c>
      <c r="BH675" s="241">
        <f>IF(N675="sníž. přenesená",J675,0)</f>
        <v>0</v>
      </c>
      <c r="BI675" s="241">
        <f>IF(N675="nulová",J675,0)</f>
        <v>0</v>
      </c>
      <c r="BJ675" s="18" t="s">
        <v>92</v>
      </c>
      <c r="BK675" s="241">
        <f>ROUND(I675*H675,2)</f>
        <v>0</v>
      </c>
      <c r="BL675" s="18" t="s">
        <v>199</v>
      </c>
      <c r="BM675" s="240" t="s">
        <v>1675</v>
      </c>
    </row>
    <row r="676" s="2" customFormat="1" ht="16.5" customHeight="1">
      <c r="A676" s="40"/>
      <c r="B676" s="41"/>
      <c r="C676" s="286" t="s">
        <v>1676</v>
      </c>
      <c r="D676" s="286" t="s">
        <v>509</v>
      </c>
      <c r="E676" s="287" t="s">
        <v>1677</v>
      </c>
      <c r="F676" s="288" t="s">
        <v>1678</v>
      </c>
      <c r="G676" s="289" t="s">
        <v>256</v>
      </c>
      <c r="H676" s="290">
        <v>1</v>
      </c>
      <c r="I676" s="291"/>
      <c r="J676" s="292">
        <f>ROUND(I676*H676,2)</f>
        <v>0</v>
      </c>
      <c r="K676" s="288" t="s">
        <v>1</v>
      </c>
      <c r="L676" s="293"/>
      <c r="M676" s="294" t="s">
        <v>1</v>
      </c>
      <c r="N676" s="295" t="s">
        <v>50</v>
      </c>
      <c r="O676" s="93"/>
      <c r="P676" s="238">
        <f>O676*H676</f>
        <v>0</v>
      </c>
      <c r="Q676" s="238">
        <v>0.01</v>
      </c>
      <c r="R676" s="238">
        <f>Q676*H676</f>
        <v>0.01</v>
      </c>
      <c r="S676" s="238">
        <v>0</v>
      </c>
      <c r="T676" s="239">
        <f>S676*H676</f>
        <v>0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40" t="s">
        <v>266</v>
      </c>
      <c r="AT676" s="240" t="s">
        <v>509</v>
      </c>
      <c r="AU676" s="240" t="s">
        <v>94</v>
      </c>
      <c r="AY676" s="18" t="s">
        <v>193</v>
      </c>
      <c r="BE676" s="241">
        <f>IF(N676="základní",J676,0)</f>
        <v>0</v>
      </c>
      <c r="BF676" s="241">
        <f>IF(N676="snížená",J676,0)</f>
        <v>0</v>
      </c>
      <c r="BG676" s="241">
        <f>IF(N676="zákl. přenesená",J676,0)</f>
        <v>0</v>
      </c>
      <c r="BH676" s="241">
        <f>IF(N676="sníž. přenesená",J676,0)</f>
        <v>0</v>
      </c>
      <c r="BI676" s="241">
        <f>IF(N676="nulová",J676,0)</f>
        <v>0</v>
      </c>
      <c r="BJ676" s="18" t="s">
        <v>92</v>
      </c>
      <c r="BK676" s="241">
        <f>ROUND(I676*H676,2)</f>
        <v>0</v>
      </c>
      <c r="BL676" s="18" t="s">
        <v>199</v>
      </c>
      <c r="BM676" s="240" t="s">
        <v>1679</v>
      </c>
    </row>
    <row r="677" s="2" customFormat="1" ht="16.5" customHeight="1">
      <c r="A677" s="40"/>
      <c r="B677" s="41"/>
      <c r="C677" s="286" t="s">
        <v>1680</v>
      </c>
      <c r="D677" s="286" t="s">
        <v>509</v>
      </c>
      <c r="E677" s="287" t="s">
        <v>1401</v>
      </c>
      <c r="F677" s="288" t="s">
        <v>1402</v>
      </c>
      <c r="G677" s="289" t="s">
        <v>160</v>
      </c>
      <c r="H677" s="290">
        <v>18</v>
      </c>
      <c r="I677" s="291"/>
      <c r="J677" s="292">
        <f>ROUND(I677*H677,2)</f>
        <v>0</v>
      </c>
      <c r="K677" s="288" t="s">
        <v>1</v>
      </c>
      <c r="L677" s="293"/>
      <c r="M677" s="294" t="s">
        <v>1</v>
      </c>
      <c r="N677" s="295" t="s">
        <v>50</v>
      </c>
      <c r="O677" s="93"/>
      <c r="P677" s="238">
        <f>O677*H677</f>
        <v>0</v>
      </c>
      <c r="Q677" s="238">
        <v>0.01</v>
      </c>
      <c r="R677" s="238">
        <f>Q677*H677</f>
        <v>0.17999999999999999</v>
      </c>
      <c r="S677" s="238">
        <v>0</v>
      </c>
      <c r="T677" s="239">
        <f>S677*H677</f>
        <v>0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40" t="s">
        <v>266</v>
      </c>
      <c r="AT677" s="240" t="s">
        <v>509</v>
      </c>
      <c r="AU677" s="240" t="s">
        <v>94</v>
      </c>
      <c r="AY677" s="18" t="s">
        <v>193</v>
      </c>
      <c r="BE677" s="241">
        <f>IF(N677="základní",J677,0)</f>
        <v>0</v>
      </c>
      <c r="BF677" s="241">
        <f>IF(N677="snížená",J677,0)</f>
        <v>0</v>
      </c>
      <c r="BG677" s="241">
        <f>IF(N677="zákl. přenesená",J677,0)</f>
        <v>0</v>
      </c>
      <c r="BH677" s="241">
        <f>IF(N677="sníž. přenesená",J677,0)</f>
        <v>0</v>
      </c>
      <c r="BI677" s="241">
        <f>IF(N677="nulová",J677,0)</f>
        <v>0</v>
      </c>
      <c r="BJ677" s="18" t="s">
        <v>92</v>
      </c>
      <c r="BK677" s="241">
        <f>ROUND(I677*H677,2)</f>
        <v>0</v>
      </c>
      <c r="BL677" s="18" t="s">
        <v>199</v>
      </c>
      <c r="BM677" s="240" t="s">
        <v>1681</v>
      </c>
    </row>
    <row r="678" s="2" customFormat="1" ht="24.15" customHeight="1">
      <c r="A678" s="40"/>
      <c r="B678" s="41"/>
      <c r="C678" s="229" t="s">
        <v>1682</v>
      </c>
      <c r="D678" s="229" t="s">
        <v>196</v>
      </c>
      <c r="E678" s="230" t="s">
        <v>1565</v>
      </c>
      <c r="F678" s="231" t="s">
        <v>1566</v>
      </c>
      <c r="G678" s="232" t="s">
        <v>221</v>
      </c>
      <c r="H678" s="233">
        <v>3</v>
      </c>
      <c r="I678" s="234"/>
      <c r="J678" s="235">
        <f>ROUND(I678*H678,2)</f>
        <v>0</v>
      </c>
      <c r="K678" s="231" t="s">
        <v>222</v>
      </c>
      <c r="L678" s="46"/>
      <c r="M678" s="236" t="s">
        <v>1</v>
      </c>
      <c r="N678" s="237" t="s">
        <v>50</v>
      </c>
      <c r="O678" s="93"/>
      <c r="P678" s="238">
        <f>O678*H678</f>
        <v>0</v>
      </c>
      <c r="Q678" s="238">
        <v>0</v>
      </c>
      <c r="R678" s="238">
        <f>Q678*H678</f>
        <v>0</v>
      </c>
      <c r="S678" s="238">
        <v>0</v>
      </c>
      <c r="T678" s="239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40" t="s">
        <v>580</v>
      </c>
      <c r="AT678" s="240" t="s">
        <v>196</v>
      </c>
      <c r="AU678" s="240" t="s">
        <v>94</v>
      </c>
      <c r="AY678" s="18" t="s">
        <v>193</v>
      </c>
      <c r="BE678" s="241">
        <f>IF(N678="základní",J678,0)</f>
        <v>0</v>
      </c>
      <c r="BF678" s="241">
        <f>IF(N678="snížená",J678,0)</f>
        <v>0</v>
      </c>
      <c r="BG678" s="241">
        <f>IF(N678="zákl. přenesená",J678,0)</f>
        <v>0</v>
      </c>
      <c r="BH678" s="241">
        <f>IF(N678="sníž. přenesená",J678,0)</f>
        <v>0</v>
      </c>
      <c r="BI678" s="241">
        <f>IF(N678="nulová",J678,0)</f>
        <v>0</v>
      </c>
      <c r="BJ678" s="18" t="s">
        <v>92</v>
      </c>
      <c r="BK678" s="241">
        <f>ROUND(I678*H678,2)</f>
        <v>0</v>
      </c>
      <c r="BL678" s="18" t="s">
        <v>580</v>
      </c>
      <c r="BM678" s="240" t="s">
        <v>1683</v>
      </c>
    </row>
    <row r="679" s="13" customFormat="1">
      <c r="A679" s="13"/>
      <c r="B679" s="242"/>
      <c r="C679" s="243"/>
      <c r="D679" s="244" t="s">
        <v>201</v>
      </c>
      <c r="E679" s="245" t="s">
        <v>1</v>
      </c>
      <c r="F679" s="246" t="s">
        <v>1684</v>
      </c>
      <c r="G679" s="243"/>
      <c r="H679" s="245" t="s">
        <v>1</v>
      </c>
      <c r="I679" s="247"/>
      <c r="J679" s="243"/>
      <c r="K679" s="243"/>
      <c r="L679" s="248"/>
      <c r="M679" s="249"/>
      <c r="N679" s="250"/>
      <c r="O679" s="250"/>
      <c r="P679" s="250"/>
      <c r="Q679" s="250"/>
      <c r="R679" s="250"/>
      <c r="S679" s="250"/>
      <c r="T679" s="251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52" t="s">
        <v>201</v>
      </c>
      <c r="AU679" s="252" t="s">
        <v>94</v>
      </c>
      <c r="AV679" s="13" t="s">
        <v>92</v>
      </c>
      <c r="AW679" s="13" t="s">
        <v>40</v>
      </c>
      <c r="AX679" s="13" t="s">
        <v>85</v>
      </c>
      <c r="AY679" s="252" t="s">
        <v>193</v>
      </c>
    </row>
    <row r="680" s="13" customFormat="1">
      <c r="A680" s="13"/>
      <c r="B680" s="242"/>
      <c r="C680" s="243"/>
      <c r="D680" s="244" t="s">
        <v>201</v>
      </c>
      <c r="E680" s="245" t="s">
        <v>1</v>
      </c>
      <c r="F680" s="246" t="s">
        <v>1685</v>
      </c>
      <c r="G680" s="243"/>
      <c r="H680" s="245" t="s">
        <v>1</v>
      </c>
      <c r="I680" s="247"/>
      <c r="J680" s="243"/>
      <c r="K680" s="243"/>
      <c r="L680" s="248"/>
      <c r="M680" s="249"/>
      <c r="N680" s="250"/>
      <c r="O680" s="250"/>
      <c r="P680" s="250"/>
      <c r="Q680" s="250"/>
      <c r="R680" s="250"/>
      <c r="S680" s="250"/>
      <c r="T680" s="251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52" t="s">
        <v>201</v>
      </c>
      <c r="AU680" s="252" t="s">
        <v>94</v>
      </c>
      <c r="AV680" s="13" t="s">
        <v>92</v>
      </c>
      <c r="AW680" s="13" t="s">
        <v>40</v>
      </c>
      <c r="AX680" s="13" t="s">
        <v>85</v>
      </c>
      <c r="AY680" s="252" t="s">
        <v>193</v>
      </c>
    </row>
    <row r="681" s="13" customFormat="1">
      <c r="A681" s="13"/>
      <c r="B681" s="242"/>
      <c r="C681" s="243"/>
      <c r="D681" s="244" t="s">
        <v>201</v>
      </c>
      <c r="E681" s="245" t="s">
        <v>1</v>
      </c>
      <c r="F681" s="246" t="s">
        <v>1686</v>
      </c>
      <c r="G681" s="243"/>
      <c r="H681" s="245" t="s">
        <v>1</v>
      </c>
      <c r="I681" s="247"/>
      <c r="J681" s="243"/>
      <c r="K681" s="243"/>
      <c r="L681" s="248"/>
      <c r="M681" s="249"/>
      <c r="N681" s="250"/>
      <c r="O681" s="250"/>
      <c r="P681" s="250"/>
      <c r="Q681" s="250"/>
      <c r="R681" s="250"/>
      <c r="S681" s="250"/>
      <c r="T681" s="251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52" t="s">
        <v>201</v>
      </c>
      <c r="AU681" s="252" t="s">
        <v>94</v>
      </c>
      <c r="AV681" s="13" t="s">
        <v>92</v>
      </c>
      <c r="AW681" s="13" t="s">
        <v>40</v>
      </c>
      <c r="AX681" s="13" t="s">
        <v>85</v>
      </c>
      <c r="AY681" s="252" t="s">
        <v>193</v>
      </c>
    </row>
    <row r="682" s="14" customFormat="1">
      <c r="A682" s="14"/>
      <c r="B682" s="253"/>
      <c r="C682" s="254"/>
      <c r="D682" s="244" t="s">
        <v>201</v>
      </c>
      <c r="E682" s="255" t="s">
        <v>1</v>
      </c>
      <c r="F682" s="256" t="s">
        <v>211</v>
      </c>
      <c r="G682" s="254"/>
      <c r="H682" s="257">
        <v>3</v>
      </c>
      <c r="I682" s="258"/>
      <c r="J682" s="254"/>
      <c r="K682" s="254"/>
      <c r="L682" s="259"/>
      <c r="M682" s="260"/>
      <c r="N682" s="261"/>
      <c r="O682" s="261"/>
      <c r="P682" s="261"/>
      <c r="Q682" s="261"/>
      <c r="R682" s="261"/>
      <c r="S682" s="261"/>
      <c r="T682" s="262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63" t="s">
        <v>201</v>
      </c>
      <c r="AU682" s="263" t="s">
        <v>94</v>
      </c>
      <c r="AV682" s="14" t="s">
        <v>94</v>
      </c>
      <c r="AW682" s="14" t="s">
        <v>40</v>
      </c>
      <c r="AX682" s="14" t="s">
        <v>92</v>
      </c>
      <c r="AY682" s="263" t="s">
        <v>193</v>
      </c>
    </row>
    <row r="683" s="2" customFormat="1" ht="24.15" customHeight="1">
      <c r="A683" s="40"/>
      <c r="B683" s="41"/>
      <c r="C683" s="229" t="s">
        <v>1687</v>
      </c>
      <c r="D683" s="229" t="s">
        <v>196</v>
      </c>
      <c r="E683" s="230" t="s">
        <v>1453</v>
      </c>
      <c r="F683" s="231" t="s">
        <v>1454</v>
      </c>
      <c r="G683" s="232" t="s">
        <v>160</v>
      </c>
      <c r="H683" s="233">
        <v>27</v>
      </c>
      <c r="I683" s="234"/>
      <c r="J683" s="235">
        <f>ROUND(I683*H683,2)</f>
        <v>0</v>
      </c>
      <c r="K683" s="231" t="s">
        <v>222</v>
      </c>
      <c r="L683" s="46"/>
      <c r="M683" s="236" t="s">
        <v>1</v>
      </c>
      <c r="N683" s="237" t="s">
        <v>50</v>
      </c>
      <c r="O683" s="93"/>
      <c r="P683" s="238">
        <f>O683*H683</f>
        <v>0</v>
      </c>
      <c r="Q683" s="238">
        <v>0</v>
      </c>
      <c r="R683" s="238">
        <f>Q683*H683</f>
        <v>0</v>
      </c>
      <c r="S683" s="238">
        <v>0</v>
      </c>
      <c r="T683" s="239">
        <f>S683*H683</f>
        <v>0</v>
      </c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R683" s="240" t="s">
        <v>580</v>
      </c>
      <c r="AT683" s="240" t="s">
        <v>196</v>
      </c>
      <c r="AU683" s="240" t="s">
        <v>94</v>
      </c>
      <c r="AY683" s="18" t="s">
        <v>193</v>
      </c>
      <c r="BE683" s="241">
        <f>IF(N683="základní",J683,0)</f>
        <v>0</v>
      </c>
      <c r="BF683" s="241">
        <f>IF(N683="snížená",J683,0)</f>
        <v>0</v>
      </c>
      <c r="BG683" s="241">
        <f>IF(N683="zákl. přenesená",J683,0)</f>
        <v>0</v>
      </c>
      <c r="BH683" s="241">
        <f>IF(N683="sníž. přenesená",J683,0)</f>
        <v>0</v>
      </c>
      <c r="BI683" s="241">
        <f>IF(N683="nulová",J683,0)</f>
        <v>0</v>
      </c>
      <c r="BJ683" s="18" t="s">
        <v>92</v>
      </c>
      <c r="BK683" s="241">
        <f>ROUND(I683*H683,2)</f>
        <v>0</v>
      </c>
      <c r="BL683" s="18" t="s">
        <v>580</v>
      </c>
      <c r="BM683" s="240" t="s">
        <v>1688</v>
      </c>
    </row>
    <row r="684" s="14" customFormat="1">
      <c r="A684" s="14"/>
      <c r="B684" s="253"/>
      <c r="C684" s="254"/>
      <c r="D684" s="244" t="s">
        <v>201</v>
      </c>
      <c r="E684" s="255" t="s">
        <v>1</v>
      </c>
      <c r="F684" s="256" t="s">
        <v>1446</v>
      </c>
      <c r="G684" s="254"/>
      <c r="H684" s="257">
        <v>27</v>
      </c>
      <c r="I684" s="258"/>
      <c r="J684" s="254"/>
      <c r="K684" s="254"/>
      <c r="L684" s="259"/>
      <c r="M684" s="260"/>
      <c r="N684" s="261"/>
      <c r="O684" s="261"/>
      <c r="P684" s="261"/>
      <c r="Q684" s="261"/>
      <c r="R684" s="261"/>
      <c r="S684" s="261"/>
      <c r="T684" s="262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63" t="s">
        <v>201</v>
      </c>
      <c r="AU684" s="263" t="s">
        <v>94</v>
      </c>
      <c r="AV684" s="14" t="s">
        <v>94</v>
      </c>
      <c r="AW684" s="14" t="s">
        <v>40</v>
      </c>
      <c r="AX684" s="14" t="s">
        <v>92</v>
      </c>
      <c r="AY684" s="263" t="s">
        <v>193</v>
      </c>
    </row>
    <row r="685" s="2" customFormat="1" ht="24.15" customHeight="1">
      <c r="A685" s="40"/>
      <c r="B685" s="41"/>
      <c r="C685" s="229" t="s">
        <v>1689</v>
      </c>
      <c r="D685" s="229" t="s">
        <v>196</v>
      </c>
      <c r="E685" s="230" t="s">
        <v>1690</v>
      </c>
      <c r="F685" s="231" t="s">
        <v>1691</v>
      </c>
      <c r="G685" s="232" t="s">
        <v>160</v>
      </c>
      <c r="H685" s="233">
        <v>27</v>
      </c>
      <c r="I685" s="234"/>
      <c r="J685" s="235">
        <f>ROUND(I685*H685,2)</f>
        <v>0</v>
      </c>
      <c r="K685" s="231" t="s">
        <v>222</v>
      </c>
      <c r="L685" s="46"/>
      <c r="M685" s="236" t="s">
        <v>1</v>
      </c>
      <c r="N685" s="237" t="s">
        <v>50</v>
      </c>
      <c r="O685" s="93"/>
      <c r="P685" s="238">
        <f>O685*H685</f>
        <v>0</v>
      </c>
      <c r="Q685" s="238">
        <v>2.08E-06</v>
      </c>
      <c r="R685" s="238">
        <f>Q685*H685</f>
        <v>5.6159999999999998E-05</v>
      </c>
      <c r="S685" s="238">
        <v>0</v>
      </c>
      <c r="T685" s="239">
        <f>S685*H685</f>
        <v>0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40" t="s">
        <v>580</v>
      </c>
      <c r="AT685" s="240" t="s">
        <v>196</v>
      </c>
      <c r="AU685" s="240" t="s">
        <v>94</v>
      </c>
      <c r="AY685" s="18" t="s">
        <v>193</v>
      </c>
      <c r="BE685" s="241">
        <f>IF(N685="základní",J685,0)</f>
        <v>0</v>
      </c>
      <c r="BF685" s="241">
        <f>IF(N685="snížená",J685,0)</f>
        <v>0</v>
      </c>
      <c r="BG685" s="241">
        <f>IF(N685="zákl. přenesená",J685,0)</f>
        <v>0</v>
      </c>
      <c r="BH685" s="241">
        <f>IF(N685="sníž. přenesená",J685,0)</f>
        <v>0</v>
      </c>
      <c r="BI685" s="241">
        <f>IF(N685="nulová",J685,0)</f>
        <v>0</v>
      </c>
      <c r="BJ685" s="18" t="s">
        <v>92</v>
      </c>
      <c r="BK685" s="241">
        <f>ROUND(I685*H685,2)</f>
        <v>0</v>
      </c>
      <c r="BL685" s="18" t="s">
        <v>580</v>
      </c>
      <c r="BM685" s="240" t="s">
        <v>1692</v>
      </c>
    </row>
    <row r="686" s="14" customFormat="1">
      <c r="A686" s="14"/>
      <c r="B686" s="253"/>
      <c r="C686" s="254"/>
      <c r="D686" s="244" t="s">
        <v>201</v>
      </c>
      <c r="E686" s="255" t="s">
        <v>1</v>
      </c>
      <c r="F686" s="256" t="s">
        <v>1446</v>
      </c>
      <c r="G686" s="254"/>
      <c r="H686" s="257">
        <v>27</v>
      </c>
      <c r="I686" s="258"/>
      <c r="J686" s="254"/>
      <c r="K686" s="254"/>
      <c r="L686" s="259"/>
      <c r="M686" s="260"/>
      <c r="N686" s="261"/>
      <c r="O686" s="261"/>
      <c r="P686" s="261"/>
      <c r="Q686" s="261"/>
      <c r="R686" s="261"/>
      <c r="S686" s="261"/>
      <c r="T686" s="262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63" t="s">
        <v>201</v>
      </c>
      <c r="AU686" s="263" t="s">
        <v>94</v>
      </c>
      <c r="AV686" s="14" t="s">
        <v>94</v>
      </c>
      <c r="AW686" s="14" t="s">
        <v>40</v>
      </c>
      <c r="AX686" s="14" t="s">
        <v>92</v>
      </c>
      <c r="AY686" s="263" t="s">
        <v>193</v>
      </c>
    </row>
    <row r="687" s="2" customFormat="1" ht="24.15" customHeight="1">
      <c r="A687" s="40"/>
      <c r="B687" s="41"/>
      <c r="C687" s="229" t="s">
        <v>1693</v>
      </c>
      <c r="D687" s="229" t="s">
        <v>196</v>
      </c>
      <c r="E687" s="230" t="s">
        <v>1694</v>
      </c>
      <c r="F687" s="231" t="s">
        <v>1695</v>
      </c>
      <c r="G687" s="232" t="s">
        <v>221</v>
      </c>
      <c r="H687" s="233">
        <v>32</v>
      </c>
      <c r="I687" s="234"/>
      <c r="J687" s="235">
        <f>ROUND(I687*H687,2)</f>
        <v>0</v>
      </c>
      <c r="K687" s="231" t="s">
        <v>222</v>
      </c>
      <c r="L687" s="46"/>
      <c r="M687" s="236" t="s">
        <v>1</v>
      </c>
      <c r="N687" s="237" t="s">
        <v>50</v>
      </c>
      <c r="O687" s="93"/>
      <c r="P687" s="238">
        <f>O687*H687</f>
        <v>0</v>
      </c>
      <c r="Q687" s="238">
        <v>1.027E-05</v>
      </c>
      <c r="R687" s="238">
        <f>Q687*H687</f>
        <v>0.00032864</v>
      </c>
      <c r="S687" s="238">
        <v>0</v>
      </c>
      <c r="T687" s="239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40" t="s">
        <v>580</v>
      </c>
      <c r="AT687" s="240" t="s">
        <v>196</v>
      </c>
      <c r="AU687" s="240" t="s">
        <v>94</v>
      </c>
      <c r="AY687" s="18" t="s">
        <v>193</v>
      </c>
      <c r="BE687" s="241">
        <f>IF(N687="základní",J687,0)</f>
        <v>0</v>
      </c>
      <c r="BF687" s="241">
        <f>IF(N687="snížená",J687,0)</f>
        <v>0</v>
      </c>
      <c r="BG687" s="241">
        <f>IF(N687="zákl. přenesená",J687,0)</f>
        <v>0</v>
      </c>
      <c r="BH687" s="241">
        <f>IF(N687="sníž. přenesená",J687,0)</f>
        <v>0</v>
      </c>
      <c r="BI687" s="241">
        <f>IF(N687="nulová",J687,0)</f>
        <v>0</v>
      </c>
      <c r="BJ687" s="18" t="s">
        <v>92</v>
      </c>
      <c r="BK687" s="241">
        <f>ROUND(I687*H687,2)</f>
        <v>0</v>
      </c>
      <c r="BL687" s="18" t="s">
        <v>580</v>
      </c>
      <c r="BM687" s="240" t="s">
        <v>1696</v>
      </c>
    </row>
    <row r="688" s="13" customFormat="1">
      <c r="A688" s="13"/>
      <c r="B688" s="242"/>
      <c r="C688" s="243"/>
      <c r="D688" s="244" t="s">
        <v>201</v>
      </c>
      <c r="E688" s="245" t="s">
        <v>1</v>
      </c>
      <c r="F688" s="246" t="s">
        <v>1684</v>
      </c>
      <c r="G688" s="243"/>
      <c r="H688" s="245" t="s">
        <v>1</v>
      </c>
      <c r="I688" s="247"/>
      <c r="J688" s="243"/>
      <c r="K688" s="243"/>
      <c r="L688" s="248"/>
      <c r="M688" s="249"/>
      <c r="N688" s="250"/>
      <c r="O688" s="250"/>
      <c r="P688" s="250"/>
      <c r="Q688" s="250"/>
      <c r="R688" s="250"/>
      <c r="S688" s="250"/>
      <c r="T688" s="251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52" t="s">
        <v>201</v>
      </c>
      <c r="AU688" s="252" t="s">
        <v>94</v>
      </c>
      <c r="AV688" s="13" t="s">
        <v>92</v>
      </c>
      <c r="AW688" s="13" t="s">
        <v>40</v>
      </c>
      <c r="AX688" s="13" t="s">
        <v>85</v>
      </c>
      <c r="AY688" s="252" t="s">
        <v>193</v>
      </c>
    </row>
    <row r="689" s="13" customFormat="1">
      <c r="A689" s="13"/>
      <c r="B689" s="242"/>
      <c r="C689" s="243"/>
      <c r="D689" s="244" t="s">
        <v>201</v>
      </c>
      <c r="E689" s="245" t="s">
        <v>1</v>
      </c>
      <c r="F689" s="246" t="s">
        <v>1697</v>
      </c>
      <c r="G689" s="243"/>
      <c r="H689" s="245" t="s">
        <v>1</v>
      </c>
      <c r="I689" s="247"/>
      <c r="J689" s="243"/>
      <c r="K689" s="243"/>
      <c r="L689" s="248"/>
      <c r="M689" s="249"/>
      <c r="N689" s="250"/>
      <c r="O689" s="250"/>
      <c r="P689" s="250"/>
      <c r="Q689" s="250"/>
      <c r="R689" s="250"/>
      <c r="S689" s="250"/>
      <c r="T689" s="25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2" t="s">
        <v>201</v>
      </c>
      <c r="AU689" s="252" t="s">
        <v>94</v>
      </c>
      <c r="AV689" s="13" t="s">
        <v>92</v>
      </c>
      <c r="AW689" s="13" t="s">
        <v>40</v>
      </c>
      <c r="AX689" s="13" t="s">
        <v>85</v>
      </c>
      <c r="AY689" s="252" t="s">
        <v>193</v>
      </c>
    </row>
    <row r="690" s="14" customFormat="1">
      <c r="A690" s="14"/>
      <c r="B690" s="253"/>
      <c r="C690" s="254"/>
      <c r="D690" s="244" t="s">
        <v>201</v>
      </c>
      <c r="E690" s="255" t="s">
        <v>1</v>
      </c>
      <c r="F690" s="256" t="s">
        <v>1432</v>
      </c>
      <c r="G690" s="254"/>
      <c r="H690" s="257">
        <v>3</v>
      </c>
      <c r="I690" s="258"/>
      <c r="J690" s="254"/>
      <c r="K690" s="254"/>
      <c r="L690" s="259"/>
      <c r="M690" s="260"/>
      <c r="N690" s="261"/>
      <c r="O690" s="261"/>
      <c r="P690" s="261"/>
      <c r="Q690" s="261"/>
      <c r="R690" s="261"/>
      <c r="S690" s="261"/>
      <c r="T690" s="262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63" t="s">
        <v>201</v>
      </c>
      <c r="AU690" s="263" t="s">
        <v>94</v>
      </c>
      <c r="AV690" s="14" t="s">
        <v>94</v>
      </c>
      <c r="AW690" s="14" t="s">
        <v>40</v>
      </c>
      <c r="AX690" s="14" t="s">
        <v>85</v>
      </c>
      <c r="AY690" s="263" t="s">
        <v>193</v>
      </c>
    </row>
    <row r="691" s="13" customFormat="1">
      <c r="A691" s="13"/>
      <c r="B691" s="242"/>
      <c r="C691" s="243"/>
      <c r="D691" s="244" t="s">
        <v>201</v>
      </c>
      <c r="E691" s="245" t="s">
        <v>1</v>
      </c>
      <c r="F691" s="246" t="s">
        <v>1433</v>
      </c>
      <c r="G691" s="243"/>
      <c r="H691" s="245" t="s">
        <v>1</v>
      </c>
      <c r="I691" s="247"/>
      <c r="J691" s="243"/>
      <c r="K691" s="243"/>
      <c r="L691" s="248"/>
      <c r="M691" s="249"/>
      <c r="N691" s="250"/>
      <c r="O691" s="250"/>
      <c r="P691" s="250"/>
      <c r="Q691" s="250"/>
      <c r="R691" s="250"/>
      <c r="S691" s="250"/>
      <c r="T691" s="251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52" t="s">
        <v>201</v>
      </c>
      <c r="AU691" s="252" t="s">
        <v>94</v>
      </c>
      <c r="AV691" s="13" t="s">
        <v>92</v>
      </c>
      <c r="AW691" s="13" t="s">
        <v>40</v>
      </c>
      <c r="AX691" s="13" t="s">
        <v>85</v>
      </c>
      <c r="AY691" s="252" t="s">
        <v>193</v>
      </c>
    </row>
    <row r="692" s="14" customFormat="1">
      <c r="A692" s="14"/>
      <c r="B692" s="253"/>
      <c r="C692" s="254"/>
      <c r="D692" s="244" t="s">
        <v>201</v>
      </c>
      <c r="E692" s="255" t="s">
        <v>1</v>
      </c>
      <c r="F692" s="256" t="s">
        <v>1434</v>
      </c>
      <c r="G692" s="254"/>
      <c r="H692" s="257">
        <v>2</v>
      </c>
      <c r="I692" s="258"/>
      <c r="J692" s="254"/>
      <c r="K692" s="254"/>
      <c r="L692" s="259"/>
      <c r="M692" s="260"/>
      <c r="N692" s="261"/>
      <c r="O692" s="261"/>
      <c r="P692" s="261"/>
      <c r="Q692" s="261"/>
      <c r="R692" s="261"/>
      <c r="S692" s="261"/>
      <c r="T692" s="262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63" t="s">
        <v>201</v>
      </c>
      <c r="AU692" s="263" t="s">
        <v>94</v>
      </c>
      <c r="AV692" s="14" t="s">
        <v>94</v>
      </c>
      <c r="AW692" s="14" t="s">
        <v>40</v>
      </c>
      <c r="AX692" s="14" t="s">
        <v>85</v>
      </c>
      <c r="AY692" s="263" t="s">
        <v>193</v>
      </c>
    </row>
    <row r="693" s="13" customFormat="1">
      <c r="A693" s="13"/>
      <c r="B693" s="242"/>
      <c r="C693" s="243"/>
      <c r="D693" s="244" t="s">
        <v>201</v>
      </c>
      <c r="E693" s="245" t="s">
        <v>1</v>
      </c>
      <c r="F693" s="246" t="s">
        <v>1698</v>
      </c>
      <c r="G693" s="243"/>
      <c r="H693" s="245" t="s">
        <v>1</v>
      </c>
      <c r="I693" s="247"/>
      <c r="J693" s="243"/>
      <c r="K693" s="243"/>
      <c r="L693" s="248"/>
      <c r="M693" s="249"/>
      <c r="N693" s="250"/>
      <c r="O693" s="250"/>
      <c r="P693" s="250"/>
      <c r="Q693" s="250"/>
      <c r="R693" s="250"/>
      <c r="S693" s="250"/>
      <c r="T693" s="251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52" t="s">
        <v>201</v>
      </c>
      <c r="AU693" s="252" t="s">
        <v>94</v>
      </c>
      <c r="AV693" s="13" t="s">
        <v>92</v>
      </c>
      <c r="AW693" s="13" t="s">
        <v>40</v>
      </c>
      <c r="AX693" s="13" t="s">
        <v>85</v>
      </c>
      <c r="AY693" s="252" t="s">
        <v>193</v>
      </c>
    </row>
    <row r="694" s="14" customFormat="1">
      <c r="A694" s="14"/>
      <c r="B694" s="253"/>
      <c r="C694" s="254"/>
      <c r="D694" s="244" t="s">
        <v>201</v>
      </c>
      <c r="E694" s="255" t="s">
        <v>1</v>
      </c>
      <c r="F694" s="256" t="s">
        <v>92</v>
      </c>
      <c r="G694" s="254"/>
      <c r="H694" s="257">
        <v>1</v>
      </c>
      <c r="I694" s="258"/>
      <c r="J694" s="254"/>
      <c r="K694" s="254"/>
      <c r="L694" s="259"/>
      <c r="M694" s="260"/>
      <c r="N694" s="261"/>
      <c r="O694" s="261"/>
      <c r="P694" s="261"/>
      <c r="Q694" s="261"/>
      <c r="R694" s="261"/>
      <c r="S694" s="261"/>
      <c r="T694" s="262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63" t="s">
        <v>201</v>
      </c>
      <c r="AU694" s="263" t="s">
        <v>94</v>
      </c>
      <c r="AV694" s="14" t="s">
        <v>94</v>
      </c>
      <c r="AW694" s="14" t="s">
        <v>40</v>
      </c>
      <c r="AX694" s="14" t="s">
        <v>85</v>
      </c>
      <c r="AY694" s="263" t="s">
        <v>193</v>
      </c>
    </row>
    <row r="695" s="13" customFormat="1">
      <c r="A695" s="13"/>
      <c r="B695" s="242"/>
      <c r="C695" s="243"/>
      <c r="D695" s="244" t="s">
        <v>201</v>
      </c>
      <c r="E695" s="245" t="s">
        <v>1</v>
      </c>
      <c r="F695" s="246" t="s">
        <v>1402</v>
      </c>
      <c r="G695" s="243"/>
      <c r="H695" s="245" t="s">
        <v>1</v>
      </c>
      <c r="I695" s="247"/>
      <c r="J695" s="243"/>
      <c r="K695" s="243"/>
      <c r="L695" s="248"/>
      <c r="M695" s="249"/>
      <c r="N695" s="250"/>
      <c r="O695" s="250"/>
      <c r="P695" s="250"/>
      <c r="Q695" s="250"/>
      <c r="R695" s="250"/>
      <c r="S695" s="250"/>
      <c r="T695" s="251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52" t="s">
        <v>201</v>
      </c>
      <c r="AU695" s="252" t="s">
        <v>94</v>
      </c>
      <c r="AV695" s="13" t="s">
        <v>92</v>
      </c>
      <c r="AW695" s="13" t="s">
        <v>40</v>
      </c>
      <c r="AX695" s="13" t="s">
        <v>85</v>
      </c>
      <c r="AY695" s="252" t="s">
        <v>193</v>
      </c>
    </row>
    <row r="696" s="14" customFormat="1">
      <c r="A696" s="14"/>
      <c r="B696" s="253"/>
      <c r="C696" s="254"/>
      <c r="D696" s="244" t="s">
        <v>201</v>
      </c>
      <c r="E696" s="255" t="s">
        <v>1</v>
      </c>
      <c r="F696" s="256" t="s">
        <v>199</v>
      </c>
      <c r="G696" s="254"/>
      <c r="H696" s="257">
        <v>4</v>
      </c>
      <c r="I696" s="258"/>
      <c r="J696" s="254"/>
      <c r="K696" s="254"/>
      <c r="L696" s="259"/>
      <c r="M696" s="260"/>
      <c r="N696" s="261"/>
      <c r="O696" s="261"/>
      <c r="P696" s="261"/>
      <c r="Q696" s="261"/>
      <c r="R696" s="261"/>
      <c r="S696" s="261"/>
      <c r="T696" s="262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63" t="s">
        <v>201</v>
      </c>
      <c r="AU696" s="263" t="s">
        <v>94</v>
      </c>
      <c r="AV696" s="14" t="s">
        <v>94</v>
      </c>
      <c r="AW696" s="14" t="s">
        <v>40</v>
      </c>
      <c r="AX696" s="14" t="s">
        <v>85</v>
      </c>
      <c r="AY696" s="263" t="s">
        <v>193</v>
      </c>
    </row>
    <row r="697" s="13" customFormat="1">
      <c r="A697" s="13"/>
      <c r="B697" s="242"/>
      <c r="C697" s="243"/>
      <c r="D697" s="244" t="s">
        <v>201</v>
      </c>
      <c r="E697" s="245" t="s">
        <v>1</v>
      </c>
      <c r="F697" s="246" t="s">
        <v>1685</v>
      </c>
      <c r="G697" s="243"/>
      <c r="H697" s="245" t="s">
        <v>1</v>
      </c>
      <c r="I697" s="247"/>
      <c r="J697" s="243"/>
      <c r="K697" s="243"/>
      <c r="L697" s="248"/>
      <c r="M697" s="249"/>
      <c r="N697" s="250"/>
      <c r="O697" s="250"/>
      <c r="P697" s="250"/>
      <c r="Q697" s="250"/>
      <c r="R697" s="250"/>
      <c r="S697" s="250"/>
      <c r="T697" s="251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52" t="s">
        <v>201</v>
      </c>
      <c r="AU697" s="252" t="s">
        <v>94</v>
      </c>
      <c r="AV697" s="13" t="s">
        <v>92</v>
      </c>
      <c r="AW697" s="13" t="s">
        <v>40</v>
      </c>
      <c r="AX697" s="13" t="s">
        <v>85</v>
      </c>
      <c r="AY697" s="252" t="s">
        <v>193</v>
      </c>
    </row>
    <row r="698" s="13" customFormat="1">
      <c r="A698" s="13"/>
      <c r="B698" s="242"/>
      <c r="C698" s="243"/>
      <c r="D698" s="244" t="s">
        <v>201</v>
      </c>
      <c r="E698" s="245" t="s">
        <v>1</v>
      </c>
      <c r="F698" s="246" t="s">
        <v>1699</v>
      </c>
      <c r="G698" s="243"/>
      <c r="H698" s="245" t="s">
        <v>1</v>
      </c>
      <c r="I698" s="247"/>
      <c r="J698" s="243"/>
      <c r="K698" s="243"/>
      <c r="L698" s="248"/>
      <c r="M698" s="249"/>
      <c r="N698" s="250"/>
      <c r="O698" s="250"/>
      <c r="P698" s="250"/>
      <c r="Q698" s="250"/>
      <c r="R698" s="250"/>
      <c r="S698" s="250"/>
      <c r="T698" s="251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52" t="s">
        <v>201</v>
      </c>
      <c r="AU698" s="252" t="s">
        <v>94</v>
      </c>
      <c r="AV698" s="13" t="s">
        <v>92</v>
      </c>
      <c r="AW698" s="13" t="s">
        <v>40</v>
      </c>
      <c r="AX698" s="13" t="s">
        <v>85</v>
      </c>
      <c r="AY698" s="252" t="s">
        <v>193</v>
      </c>
    </row>
    <row r="699" s="14" customFormat="1">
      <c r="A699" s="14"/>
      <c r="B699" s="253"/>
      <c r="C699" s="254"/>
      <c r="D699" s="244" t="s">
        <v>201</v>
      </c>
      <c r="E699" s="255" t="s">
        <v>1</v>
      </c>
      <c r="F699" s="256" t="s">
        <v>1432</v>
      </c>
      <c r="G699" s="254"/>
      <c r="H699" s="257">
        <v>3</v>
      </c>
      <c r="I699" s="258"/>
      <c r="J699" s="254"/>
      <c r="K699" s="254"/>
      <c r="L699" s="259"/>
      <c r="M699" s="260"/>
      <c r="N699" s="261"/>
      <c r="O699" s="261"/>
      <c r="P699" s="261"/>
      <c r="Q699" s="261"/>
      <c r="R699" s="261"/>
      <c r="S699" s="261"/>
      <c r="T699" s="262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63" t="s">
        <v>201</v>
      </c>
      <c r="AU699" s="263" t="s">
        <v>94</v>
      </c>
      <c r="AV699" s="14" t="s">
        <v>94</v>
      </c>
      <c r="AW699" s="14" t="s">
        <v>40</v>
      </c>
      <c r="AX699" s="14" t="s">
        <v>85</v>
      </c>
      <c r="AY699" s="263" t="s">
        <v>193</v>
      </c>
    </row>
    <row r="700" s="13" customFormat="1">
      <c r="A700" s="13"/>
      <c r="B700" s="242"/>
      <c r="C700" s="243"/>
      <c r="D700" s="244" t="s">
        <v>201</v>
      </c>
      <c r="E700" s="245" t="s">
        <v>1</v>
      </c>
      <c r="F700" s="246" t="s">
        <v>1700</v>
      </c>
      <c r="G700" s="243"/>
      <c r="H700" s="245" t="s">
        <v>1</v>
      </c>
      <c r="I700" s="247"/>
      <c r="J700" s="243"/>
      <c r="K700" s="243"/>
      <c r="L700" s="248"/>
      <c r="M700" s="249"/>
      <c r="N700" s="250"/>
      <c r="O700" s="250"/>
      <c r="P700" s="250"/>
      <c r="Q700" s="250"/>
      <c r="R700" s="250"/>
      <c r="S700" s="250"/>
      <c r="T700" s="251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52" t="s">
        <v>201</v>
      </c>
      <c r="AU700" s="252" t="s">
        <v>94</v>
      </c>
      <c r="AV700" s="13" t="s">
        <v>92</v>
      </c>
      <c r="AW700" s="13" t="s">
        <v>40</v>
      </c>
      <c r="AX700" s="13" t="s">
        <v>85</v>
      </c>
      <c r="AY700" s="252" t="s">
        <v>193</v>
      </c>
    </row>
    <row r="701" s="14" customFormat="1">
      <c r="A701" s="14"/>
      <c r="B701" s="253"/>
      <c r="C701" s="254"/>
      <c r="D701" s="244" t="s">
        <v>201</v>
      </c>
      <c r="E701" s="255" t="s">
        <v>1</v>
      </c>
      <c r="F701" s="256" t="s">
        <v>1432</v>
      </c>
      <c r="G701" s="254"/>
      <c r="H701" s="257">
        <v>3</v>
      </c>
      <c r="I701" s="258"/>
      <c r="J701" s="254"/>
      <c r="K701" s="254"/>
      <c r="L701" s="259"/>
      <c r="M701" s="260"/>
      <c r="N701" s="261"/>
      <c r="O701" s="261"/>
      <c r="P701" s="261"/>
      <c r="Q701" s="261"/>
      <c r="R701" s="261"/>
      <c r="S701" s="261"/>
      <c r="T701" s="262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63" t="s">
        <v>201</v>
      </c>
      <c r="AU701" s="263" t="s">
        <v>94</v>
      </c>
      <c r="AV701" s="14" t="s">
        <v>94</v>
      </c>
      <c r="AW701" s="14" t="s">
        <v>40</v>
      </c>
      <c r="AX701" s="14" t="s">
        <v>85</v>
      </c>
      <c r="AY701" s="263" t="s">
        <v>193</v>
      </c>
    </row>
    <row r="702" s="13" customFormat="1">
      <c r="A702" s="13"/>
      <c r="B702" s="242"/>
      <c r="C702" s="243"/>
      <c r="D702" s="244" t="s">
        <v>201</v>
      </c>
      <c r="E702" s="245" t="s">
        <v>1</v>
      </c>
      <c r="F702" s="246" t="s">
        <v>1701</v>
      </c>
      <c r="G702" s="243"/>
      <c r="H702" s="245" t="s">
        <v>1</v>
      </c>
      <c r="I702" s="247"/>
      <c r="J702" s="243"/>
      <c r="K702" s="243"/>
      <c r="L702" s="248"/>
      <c r="M702" s="249"/>
      <c r="N702" s="250"/>
      <c r="O702" s="250"/>
      <c r="P702" s="250"/>
      <c r="Q702" s="250"/>
      <c r="R702" s="250"/>
      <c r="S702" s="250"/>
      <c r="T702" s="251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52" t="s">
        <v>201</v>
      </c>
      <c r="AU702" s="252" t="s">
        <v>94</v>
      </c>
      <c r="AV702" s="13" t="s">
        <v>92</v>
      </c>
      <c r="AW702" s="13" t="s">
        <v>40</v>
      </c>
      <c r="AX702" s="13" t="s">
        <v>85</v>
      </c>
      <c r="AY702" s="252" t="s">
        <v>193</v>
      </c>
    </row>
    <row r="703" s="14" customFormat="1">
      <c r="A703" s="14"/>
      <c r="B703" s="253"/>
      <c r="C703" s="254"/>
      <c r="D703" s="244" t="s">
        <v>201</v>
      </c>
      <c r="E703" s="255" t="s">
        <v>1</v>
      </c>
      <c r="F703" s="256" t="s">
        <v>1434</v>
      </c>
      <c r="G703" s="254"/>
      <c r="H703" s="257">
        <v>2</v>
      </c>
      <c r="I703" s="258"/>
      <c r="J703" s="254"/>
      <c r="K703" s="254"/>
      <c r="L703" s="259"/>
      <c r="M703" s="260"/>
      <c r="N703" s="261"/>
      <c r="O703" s="261"/>
      <c r="P703" s="261"/>
      <c r="Q703" s="261"/>
      <c r="R703" s="261"/>
      <c r="S703" s="261"/>
      <c r="T703" s="262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63" t="s">
        <v>201</v>
      </c>
      <c r="AU703" s="263" t="s">
        <v>94</v>
      </c>
      <c r="AV703" s="14" t="s">
        <v>94</v>
      </c>
      <c r="AW703" s="14" t="s">
        <v>40</v>
      </c>
      <c r="AX703" s="14" t="s">
        <v>85</v>
      </c>
      <c r="AY703" s="263" t="s">
        <v>193</v>
      </c>
    </row>
    <row r="704" s="13" customFormat="1">
      <c r="A704" s="13"/>
      <c r="B704" s="242"/>
      <c r="C704" s="243"/>
      <c r="D704" s="244" t="s">
        <v>201</v>
      </c>
      <c r="E704" s="245" t="s">
        <v>1</v>
      </c>
      <c r="F704" s="246" t="s">
        <v>1402</v>
      </c>
      <c r="G704" s="243"/>
      <c r="H704" s="245" t="s">
        <v>1</v>
      </c>
      <c r="I704" s="247"/>
      <c r="J704" s="243"/>
      <c r="K704" s="243"/>
      <c r="L704" s="248"/>
      <c r="M704" s="249"/>
      <c r="N704" s="250"/>
      <c r="O704" s="250"/>
      <c r="P704" s="250"/>
      <c r="Q704" s="250"/>
      <c r="R704" s="250"/>
      <c r="S704" s="250"/>
      <c r="T704" s="251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52" t="s">
        <v>201</v>
      </c>
      <c r="AU704" s="252" t="s">
        <v>94</v>
      </c>
      <c r="AV704" s="13" t="s">
        <v>92</v>
      </c>
      <c r="AW704" s="13" t="s">
        <v>40</v>
      </c>
      <c r="AX704" s="13" t="s">
        <v>85</v>
      </c>
      <c r="AY704" s="252" t="s">
        <v>193</v>
      </c>
    </row>
    <row r="705" s="14" customFormat="1">
      <c r="A705" s="14"/>
      <c r="B705" s="253"/>
      <c r="C705" s="254"/>
      <c r="D705" s="244" t="s">
        <v>201</v>
      </c>
      <c r="E705" s="255" t="s">
        <v>1</v>
      </c>
      <c r="F705" s="256" t="s">
        <v>199</v>
      </c>
      <c r="G705" s="254"/>
      <c r="H705" s="257">
        <v>4</v>
      </c>
      <c r="I705" s="258"/>
      <c r="J705" s="254"/>
      <c r="K705" s="254"/>
      <c r="L705" s="259"/>
      <c r="M705" s="260"/>
      <c r="N705" s="261"/>
      <c r="O705" s="261"/>
      <c r="P705" s="261"/>
      <c r="Q705" s="261"/>
      <c r="R705" s="261"/>
      <c r="S705" s="261"/>
      <c r="T705" s="262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63" t="s">
        <v>201</v>
      </c>
      <c r="AU705" s="263" t="s">
        <v>94</v>
      </c>
      <c r="AV705" s="14" t="s">
        <v>94</v>
      </c>
      <c r="AW705" s="14" t="s">
        <v>40</v>
      </c>
      <c r="AX705" s="14" t="s">
        <v>85</v>
      </c>
      <c r="AY705" s="263" t="s">
        <v>193</v>
      </c>
    </row>
    <row r="706" s="13" customFormat="1">
      <c r="A706" s="13"/>
      <c r="B706" s="242"/>
      <c r="C706" s="243"/>
      <c r="D706" s="244" t="s">
        <v>201</v>
      </c>
      <c r="E706" s="245" t="s">
        <v>1</v>
      </c>
      <c r="F706" s="246" t="s">
        <v>1686</v>
      </c>
      <c r="G706" s="243"/>
      <c r="H706" s="245" t="s">
        <v>1</v>
      </c>
      <c r="I706" s="247"/>
      <c r="J706" s="243"/>
      <c r="K706" s="243"/>
      <c r="L706" s="248"/>
      <c r="M706" s="249"/>
      <c r="N706" s="250"/>
      <c r="O706" s="250"/>
      <c r="P706" s="250"/>
      <c r="Q706" s="250"/>
      <c r="R706" s="250"/>
      <c r="S706" s="250"/>
      <c r="T706" s="251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52" t="s">
        <v>201</v>
      </c>
      <c r="AU706" s="252" t="s">
        <v>94</v>
      </c>
      <c r="AV706" s="13" t="s">
        <v>92</v>
      </c>
      <c r="AW706" s="13" t="s">
        <v>40</v>
      </c>
      <c r="AX706" s="13" t="s">
        <v>85</v>
      </c>
      <c r="AY706" s="252" t="s">
        <v>193</v>
      </c>
    </row>
    <row r="707" s="13" customFormat="1">
      <c r="A707" s="13"/>
      <c r="B707" s="242"/>
      <c r="C707" s="243"/>
      <c r="D707" s="244" t="s">
        <v>201</v>
      </c>
      <c r="E707" s="245" t="s">
        <v>1</v>
      </c>
      <c r="F707" s="246" t="s">
        <v>1699</v>
      </c>
      <c r="G707" s="243"/>
      <c r="H707" s="245" t="s">
        <v>1</v>
      </c>
      <c r="I707" s="247"/>
      <c r="J707" s="243"/>
      <c r="K707" s="243"/>
      <c r="L707" s="248"/>
      <c r="M707" s="249"/>
      <c r="N707" s="250"/>
      <c r="O707" s="250"/>
      <c r="P707" s="250"/>
      <c r="Q707" s="250"/>
      <c r="R707" s="250"/>
      <c r="S707" s="250"/>
      <c r="T707" s="251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52" t="s">
        <v>201</v>
      </c>
      <c r="AU707" s="252" t="s">
        <v>94</v>
      </c>
      <c r="AV707" s="13" t="s">
        <v>92</v>
      </c>
      <c r="AW707" s="13" t="s">
        <v>40</v>
      </c>
      <c r="AX707" s="13" t="s">
        <v>85</v>
      </c>
      <c r="AY707" s="252" t="s">
        <v>193</v>
      </c>
    </row>
    <row r="708" s="14" customFormat="1">
      <c r="A708" s="14"/>
      <c r="B708" s="253"/>
      <c r="C708" s="254"/>
      <c r="D708" s="244" t="s">
        <v>201</v>
      </c>
      <c r="E708" s="255" t="s">
        <v>1</v>
      </c>
      <c r="F708" s="256" t="s">
        <v>1432</v>
      </c>
      <c r="G708" s="254"/>
      <c r="H708" s="257">
        <v>3</v>
      </c>
      <c r="I708" s="258"/>
      <c r="J708" s="254"/>
      <c r="K708" s="254"/>
      <c r="L708" s="259"/>
      <c r="M708" s="260"/>
      <c r="N708" s="261"/>
      <c r="O708" s="261"/>
      <c r="P708" s="261"/>
      <c r="Q708" s="261"/>
      <c r="R708" s="261"/>
      <c r="S708" s="261"/>
      <c r="T708" s="262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63" t="s">
        <v>201</v>
      </c>
      <c r="AU708" s="263" t="s">
        <v>94</v>
      </c>
      <c r="AV708" s="14" t="s">
        <v>94</v>
      </c>
      <c r="AW708" s="14" t="s">
        <v>40</v>
      </c>
      <c r="AX708" s="14" t="s">
        <v>85</v>
      </c>
      <c r="AY708" s="263" t="s">
        <v>193</v>
      </c>
    </row>
    <row r="709" s="13" customFormat="1">
      <c r="A709" s="13"/>
      <c r="B709" s="242"/>
      <c r="C709" s="243"/>
      <c r="D709" s="244" t="s">
        <v>201</v>
      </c>
      <c r="E709" s="245" t="s">
        <v>1</v>
      </c>
      <c r="F709" s="246" t="s">
        <v>1702</v>
      </c>
      <c r="G709" s="243"/>
      <c r="H709" s="245" t="s">
        <v>1</v>
      </c>
      <c r="I709" s="247"/>
      <c r="J709" s="243"/>
      <c r="K709" s="243"/>
      <c r="L709" s="248"/>
      <c r="M709" s="249"/>
      <c r="N709" s="250"/>
      <c r="O709" s="250"/>
      <c r="P709" s="250"/>
      <c r="Q709" s="250"/>
      <c r="R709" s="250"/>
      <c r="S709" s="250"/>
      <c r="T709" s="251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52" t="s">
        <v>201</v>
      </c>
      <c r="AU709" s="252" t="s">
        <v>94</v>
      </c>
      <c r="AV709" s="13" t="s">
        <v>92</v>
      </c>
      <c r="AW709" s="13" t="s">
        <v>40</v>
      </c>
      <c r="AX709" s="13" t="s">
        <v>85</v>
      </c>
      <c r="AY709" s="252" t="s">
        <v>193</v>
      </c>
    </row>
    <row r="710" s="14" customFormat="1">
      <c r="A710" s="14"/>
      <c r="B710" s="253"/>
      <c r="C710" s="254"/>
      <c r="D710" s="244" t="s">
        <v>201</v>
      </c>
      <c r="E710" s="255" t="s">
        <v>1</v>
      </c>
      <c r="F710" s="256" t="s">
        <v>1432</v>
      </c>
      <c r="G710" s="254"/>
      <c r="H710" s="257">
        <v>3</v>
      </c>
      <c r="I710" s="258"/>
      <c r="J710" s="254"/>
      <c r="K710" s="254"/>
      <c r="L710" s="259"/>
      <c r="M710" s="260"/>
      <c r="N710" s="261"/>
      <c r="O710" s="261"/>
      <c r="P710" s="261"/>
      <c r="Q710" s="261"/>
      <c r="R710" s="261"/>
      <c r="S710" s="261"/>
      <c r="T710" s="262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63" t="s">
        <v>201</v>
      </c>
      <c r="AU710" s="263" t="s">
        <v>94</v>
      </c>
      <c r="AV710" s="14" t="s">
        <v>94</v>
      </c>
      <c r="AW710" s="14" t="s">
        <v>40</v>
      </c>
      <c r="AX710" s="14" t="s">
        <v>85</v>
      </c>
      <c r="AY710" s="263" t="s">
        <v>193</v>
      </c>
    </row>
    <row r="711" s="13" customFormat="1">
      <c r="A711" s="13"/>
      <c r="B711" s="242"/>
      <c r="C711" s="243"/>
      <c r="D711" s="244" t="s">
        <v>201</v>
      </c>
      <c r="E711" s="245" t="s">
        <v>1</v>
      </c>
      <c r="F711" s="246" t="s">
        <v>1703</v>
      </c>
      <c r="G711" s="243"/>
      <c r="H711" s="245" t="s">
        <v>1</v>
      </c>
      <c r="I711" s="247"/>
      <c r="J711" s="243"/>
      <c r="K711" s="243"/>
      <c r="L711" s="248"/>
      <c r="M711" s="249"/>
      <c r="N711" s="250"/>
      <c r="O711" s="250"/>
      <c r="P711" s="250"/>
      <c r="Q711" s="250"/>
      <c r="R711" s="250"/>
      <c r="S711" s="250"/>
      <c r="T711" s="251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52" t="s">
        <v>201</v>
      </c>
      <c r="AU711" s="252" t="s">
        <v>94</v>
      </c>
      <c r="AV711" s="13" t="s">
        <v>92</v>
      </c>
      <c r="AW711" s="13" t="s">
        <v>40</v>
      </c>
      <c r="AX711" s="13" t="s">
        <v>85</v>
      </c>
      <c r="AY711" s="252" t="s">
        <v>193</v>
      </c>
    </row>
    <row r="712" s="14" customFormat="1">
      <c r="A712" s="14"/>
      <c r="B712" s="253"/>
      <c r="C712" s="254"/>
      <c r="D712" s="244" t="s">
        <v>201</v>
      </c>
      <c r="E712" s="255" t="s">
        <v>1</v>
      </c>
      <c r="F712" s="256" t="s">
        <v>1434</v>
      </c>
      <c r="G712" s="254"/>
      <c r="H712" s="257">
        <v>2</v>
      </c>
      <c r="I712" s="258"/>
      <c r="J712" s="254"/>
      <c r="K712" s="254"/>
      <c r="L712" s="259"/>
      <c r="M712" s="260"/>
      <c r="N712" s="261"/>
      <c r="O712" s="261"/>
      <c r="P712" s="261"/>
      <c r="Q712" s="261"/>
      <c r="R712" s="261"/>
      <c r="S712" s="261"/>
      <c r="T712" s="262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63" t="s">
        <v>201</v>
      </c>
      <c r="AU712" s="263" t="s">
        <v>94</v>
      </c>
      <c r="AV712" s="14" t="s">
        <v>94</v>
      </c>
      <c r="AW712" s="14" t="s">
        <v>40</v>
      </c>
      <c r="AX712" s="14" t="s">
        <v>85</v>
      </c>
      <c r="AY712" s="263" t="s">
        <v>193</v>
      </c>
    </row>
    <row r="713" s="13" customFormat="1">
      <c r="A713" s="13"/>
      <c r="B713" s="242"/>
      <c r="C713" s="243"/>
      <c r="D713" s="244" t="s">
        <v>201</v>
      </c>
      <c r="E713" s="245" t="s">
        <v>1</v>
      </c>
      <c r="F713" s="246" t="s">
        <v>1402</v>
      </c>
      <c r="G713" s="243"/>
      <c r="H713" s="245" t="s">
        <v>1</v>
      </c>
      <c r="I713" s="247"/>
      <c r="J713" s="243"/>
      <c r="K713" s="243"/>
      <c r="L713" s="248"/>
      <c r="M713" s="249"/>
      <c r="N713" s="250"/>
      <c r="O713" s="250"/>
      <c r="P713" s="250"/>
      <c r="Q713" s="250"/>
      <c r="R713" s="250"/>
      <c r="S713" s="250"/>
      <c r="T713" s="251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52" t="s">
        <v>201</v>
      </c>
      <c r="AU713" s="252" t="s">
        <v>94</v>
      </c>
      <c r="AV713" s="13" t="s">
        <v>92</v>
      </c>
      <c r="AW713" s="13" t="s">
        <v>40</v>
      </c>
      <c r="AX713" s="13" t="s">
        <v>85</v>
      </c>
      <c r="AY713" s="252" t="s">
        <v>193</v>
      </c>
    </row>
    <row r="714" s="14" customFormat="1">
      <c r="A714" s="14"/>
      <c r="B714" s="253"/>
      <c r="C714" s="254"/>
      <c r="D714" s="244" t="s">
        <v>201</v>
      </c>
      <c r="E714" s="255" t="s">
        <v>1</v>
      </c>
      <c r="F714" s="256" t="s">
        <v>94</v>
      </c>
      <c r="G714" s="254"/>
      <c r="H714" s="257">
        <v>2</v>
      </c>
      <c r="I714" s="258"/>
      <c r="J714" s="254"/>
      <c r="K714" s="254"/>
      <c r="L714" s="259"/>
      <c r="M714" s="260"/>
      <c r="N714" s="261"/>
      <c r="O714" s="261"/>
      <c r="P714" s="261"/>
      <c r="Q714" s="261"/>
      <c r="R714" s="261"/>
      <c r="S714" s="261"/>
      <c r="T714" s="262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63" t="s">
        <v>201</v>
      </c>
      <c r="AU714" s="263" t="s">
        <v>94</v>
      </c>
      <c r="AV714" s="14" t="s">
        <v>94</v>
      </c>
      <c r="AW714" s="14" t="s">
        <v>40</v>
      </c>
      <c r="AX714" s="14" t="s">
        <v>85</v>
      </c>
      <c r="AY714" s="263" t="s">
        <v>193</v>
      </c>
    </row>
    <row r="715" s="15" customFormat="1">
      <c r="A715" s="15"/>
      <c r="B715" s="264"/>
      <c r="C715" s="265"/>
      <c r="D715" s="244" t="s">
        <v>201</v>
      </c>
      <c r="E715" s="266" t="s">
        <v>1</v>
      </c>
      <c r="F715" s="267" t="s">
        <v>252</v>
      </c>
      <c r="G715" s="265"/>
      <c r="H715" s="268">
        <v>32</v>
      </c>
      <c r="I715" s="269"/>
      <c r="J715" s="265"/>
      <c r="K715" s="265"/>
      <c r="L715" s="270"/>
      <c r="M715" s="271"/>
      <c r="N715" s="272"/>
      <c r="O715" s="272"/>
      <c r="P715" s="272"/>
      <c r="Q715" s="272"/>
      <c r="R715" s="272"/>
      <c r="S715" s="272"/>
      <c r="T715" s="273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74" t="s">
        <v>201</v>
      </c>
      <c r="AU715" s="274" t="s">
        <v>94</v>
      </c>
      <c r="AV715" s="15" t="s">
        <v>199</v>
      </c>
      <c r="AW715" s="15" t="s">
        <v>40</v>
      </c>
      <c r="AX715" s="15" t="s">
        <v>92</v>
      </c>
      <c r="AY715" s="274" t="s">
        <v>193</v>
      </c>
    </row>
    <row r="716" s="2" customFormat="1" ht="24.15" customHeight="1">
      <c r="A716" s="40"/>
      <c r="B716" s="41"/>
      <c r="C716" s="229" t="s">
        <v>1704</v>
      </c>
      <c r="D716" s="229" t="s">
        <v>196</v>
      </c>
      <c r="E716" s="230" t="s">
        <v>1482</v>
      </c>
      <c r="F716" s="231" t="s">
        <v>1483</v>
      </c>
      <c r="G716" s="232" t="s">
        <v>221</v>
      </c>
      <c r="H716" s="233">
        <v>5</v>
      </c>
      <c r="I716" s="234"/>
      <c r="J716" s="235">
        <f>ROUND(I716*H716,2)</f>
        <v>0</v>
      </c>
      <c r="K716" s="231" t="s">
        <v>222</v>
      </c>
      <c r="L716" s="46"/>
      <c r="M716" s="236" t="s">
        <v>1</v>
      </c>
      <c r="N716" s="237" t="s">
        <v>50</v>
      </c>
      <c r="O716" s="93"/>
      <c r="P716" s="238">
        <f>O716*H716</f>
        <v>0</v>
      </c>
      <c r="Q716" s="238">
        <v>1.8980000000000001E-05</v>
      </c>
      <c r="R716" s="238">
        <f>Q716*H716</f>
        <v>9.4900000000000003E-05</v>
      </c>
      <c r="S716" s="238">
        <v>0</v>
      </c>
      <c r="T716" s="239">
        <f>S716*H716</f>
        <v>0</v>
      </c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R716" s="240" t="s">
        <v>580</v>
      </c>
      <c r="AT716" s="240" t="s">
        <v>196</v>
      </c>
      <c r="AU716" s="240" t="s">
        <v>94</v>
      </c>
      <c r="AY716" s="18" t="s">
        <v>193</v>
      </c>
      <c r="BE716" s="241">
        <f>IF(N716="základní",J716,0)</f>
        <v>0</v>
      </c>
      <c r="BF716" s="241">
        <f>IF(N716="snížená",J716,0)</f>
        <v>0</v>
      </c>
      <c r="BG716" s="241">
        <f>IF(N716="zákl. přenesená",J716,0)</f>
        <v>0</v>
      </c>
      <c r="BH716" s="241">
        <f>IF(N716="sníž. přenesená",J716,0)</f>
        <v>0</v>
      </c>
      <c r="BI716" s="241">
        <f>IF(N716="nulová",J716,0)</f>
        <v>0</v>
      </c>
      <c r="BJ716" s="18" t="s">
        <v>92</v>
      </c>
      <c r="BK716" s="241">
        <f>ROUND(I716*H716,2)</f>
        <v>0</v>
      </c>
      <c r="BL716" s="18" t="s">
        <v>580</v>
      </c>
      <c r="BM716" s="240" t="s">
        <v>1705</v>
      </c>
    </row>
    <row r="717" s="13" customFormat="1">
      <c r="A717" s="13"/>
      <c r="B717" s="242"/>
      <c r="C717" s="243"/>
      <c r="D717" s="244" t="s">
        <v>201</v>
      </c>
      <c r="E717" s="245" t="s">
        <v>1</v>
      </c>
      <c r="F717" s="246" t="s">
        <v>1684</v>
      </c>
      <c r="G717" s="243"/>
      <c r="H717" s="245" t="s">
        <v>1</v>
      </c>
      <c r="I717" s="247"/>
      <c r="J717" s="243"/>
      <c r="K717" s="243"/>
      <c r="L717" s="248"/>
      <c r="M717" s="249"/>
      <c r="N717" s="250"/>
      <c r="O717" s="250"/>
      <c r="P717" s="250"/>
      <c r="Q717" s="250"/>
      <c r="R717" s="250"/>
      <c r="S717" s="250"/>
      <c r="T717" s="251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52" t="s">
        <v>201</v>
      </c>
      <c r="AU717" s="252" t="s">
        <v>94</v>
      </c>
      <c r="AV717" s="13" t="s">
        <v>92</v>
      </c>
      <c r="AW717" s="13" t="s">
        <v>40</v>
      </c>
      <c r="AX717" s="13" t="s">
        <v>85</v>
      </c>
      <c r="AY717" s="252" t="s">
        <v>193</v>
      </c>
    </row>
    <row r="718" s="13" customFormat="1">
      <c r="A718" s="13"/>
      <c r="B718" s="242"/>
      <c r="C718" s="243"/>
      <c r="D718" s="244" t="s">
        <v>201</v>
      </c>
      <c r="E718" s="245" t="s">
        <v>1</v>
      </c>
      <c r="F718" s="246" t="s">
        <v>1706</v>
      </c>
      <c r="G718" s="243"/>
      <c r="H718" s="245" t="s">
        <v>1</v>
      </c>
      <c r="I718" s="247"/>
      <c r="J718" s="243"/>
      <c r="K718" s="243"/>
      <c r="L718" s="248"/>
      <c r="M718" s="249"/>
      <c r="N718" s="250"/>
      <c r="O718" s="250"/>
      <c r="P718" s="250"/>
      <c r="Q718" s="250"/>
      <c r="R718" s="250"/>
      <c r="S718" s="250"/>
      <c r="T718" s="251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52" t="s">
        <v>201</v>
      </c>
      <c r="AU718" s="252" t="s">
        <v>94</v>
      </c>
      <c r="AV718" s="13" t="s">
        <v>92</v>
      </c>
      <c r="AW718" s="13" t="s">
        <v>40</v>
      </c>
      <c r="AX718" s="13" t="s">
        <v>85</v>
      </c>
      <c r="AY718" s="252" t="s">
        <v>193</v>
      </c>
    </row>
    <row r="719" s="14" customFormat="1">
      <c r="A719" s="14"/>
      <c r="B719" s="253"/>
      <c r="C719" s="254"/>
      <c r="D719" s="244" t="s">
        <v>201</v>
      </c>
      <c r="E719" s="255" t="s">
        <v>1</v>
      </c>
      <c r="F719" s="256" t="s">
        <v>1432</v>
      </c>
      <c r="G719" s="254"/>
      <c r="H719" s="257">
        <v>3</v>
      </c>
      <c r="I719" s="258"/>
      <c r="J719" s="254"/>
      <c r="K719" s="254"/>
      <c r="L719" s="259"/>
      <c r="M719" s="260"/>
      <c r="N719" s="261"/>
      <c r="O719" s="261"/>
      <c r="P719" s="261"/>
      <c r="Q719" s="261"/>
      <c r="R719" s="261"/>
      <c r="S719" s="261"/>
      <c r="T719" s="262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63" t="s">
        <v>201</v>
      </c>
      <c r="AU719" s="263" t="s">
        <v>94</v>
      </c>
      <c r="AV719" s="14" t="s">
        <v>94</v>
      </c>
      <c r="AW719" s="14" t="s">
        <v>40</v>
      </c>
      <c r="AX719" s="14" t="s">
        <v>85</v>
      </c>
      <c r="AY719" s="263" t="s">
        <v>193</v>
      </c>
    </row>
    <row r="720" s="13" customFormat="1">
      <c r="A720" s="13"/>
      <c r="B720" s="242"/>
      <c r="C720" s="243"/>
      <c r="D720" s="244" t="s">
        <v>201</v>
      </c>
      <c r="E720" s="245" t="s">
        <v>1</v>
      </c>
      <c r="F720" s="246" t="s">
        <v>1707</v>
      </c>
      <c r="G720" s="243"/>
      <c r="H720" s="245" t="s">
        <v>1</v>
      </c>
      <c r="I720" s="247"/>
      <c r="J720" s="243"/>
      <c r="K720" s="243"/>
      <c r="L720" s="248"/>
      <c r="M720" s="249"/>
      <c r="N720" s="250"/>
      <c r="O720" s="250"/>
      <c r="P720" s="250"/>
      <c r="Q720" s="250"/>
      <c r="R720" s="250"/>
      <c r="S720" s="250"/>
      <c r="T720" s="251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52" t="s">
        <v>201</v>
      </c>
      <c r="AU720" s="252" t="s">
        <v>94</v>
      </c>
      <c r="AV720" s="13" t="s">
        <v>92</v>
      </c>
      <c r="AW720" s="13" t="s">
        <v>40</v>
      </c>
      <c r="AX720" s="13" t="s">
        <v>85</v>
      </c>
      <c r="AY720" s="252" t="s">
        <v>193</v>
      </c>
    </row>
    <row r="721" s="14" customFormat="1">
      <c r="A721" s="14"/>
      <c r="B721" s="253"/>
      <c r="C721" s="254"/>
      <c r="D721" s="244" t="s">
        <v>201</v>
      </c>
      <c r="E721" s="255" t="s">
        <v>1</v>
      </c>
      <c r="F721" s="256" t="s">
        <v>92</v>
      </c>
      <c r="G721" s="254"/>
      <c r="H721" s="257">
        <v>1</v>
      </c>
      <c r="I721" s="258"/>
      <c r="J721" s="254"/>
      <c r="K721" s="254"/>
      <c r="L721" s="259"/>
      <c r="M721" s="260"/>
      <c r="N721" s="261"/>
      <c r="O721" s="261"/>
      <c r="P721" s="261"/>
      <c r="Q721" s="261"/>
      <c r="R721" s="261"/>
      <c r="S721" s="261"/>
      <c r="T721" s="262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63" t="s">
        <v>201</v>
      </c>
      <c r="AU721" s="263" t="s">
        <v>94</v>
      </c>
      <c r="AV721" s="14" t="s">
        <v>94</v>
      </c>
      <c r="AW721" s="14" t="s">
        <v>40</v>
      </c>
      <c r="AX721" s="14" t="s">
        <v>85</v>
      </c>
      <c r="AY721" s="263" t="s">
        <v>193</v>
      </c>
    </row>
    <row r="722" s="13" customFormat="1">
      <c r="A722" s="13"/>
      <c r="B722" s="242"/>
      <c r="C722" s="243"/>
      <c r="D722" s="244" t="s">
        <v>201</v>
      </c>
      <c r="E722" s="245" t="s">
        <v>1</v>
      </c>
      <c r="F722" s="246" t="s">
        <v>1708</v>
      </c>
      <c r="G722" s="243"/>
      <c r="H722" s="245" t="s">
        <v>1</v>
      </c>
      <c r="I722" s="247"/>
      <c r="J722" s="243"/>
      <c r="K722" s="243"/>
      <c r="L722" s="248"/>
      <c r="M722" s="249"/>
      <c r="N722" s="250"/>
      <c r="O722" s="250"/>
      <c r="P722" s="250"/>
      <c r="Q722" s="250"/>
      <c r="R722" s="250"/>
      <c r="S722" s="250"/>
      <c r="T722" s="251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52" t="s">
        <v>201</v>
      </c>
      <c r="AU722" s="252" t="s">
        <v>94</v>
      </c>
      <c r="AV722" s="13" t="s">
        <v>92</v>
      </c>
      <c r="AW722" s="13" t="s">
        <v>40</v>
      </c>
      <c r="AX722" s="13" t="s">
        <v>85</v>
      </c>
      <c r="AY722" s="252" t="s">
        <v>193</v>
      </c>
    </row>
    <row r="723" s="14" customFormat="1">
      <c r="A723" s="14"/>
      <c r="B723" s="253"/>
      <c r="C723" s="254"/>
      <c r="D723" s="244" t="s">
        <v>201</v>
      </c>
      <c r="E723" s="255" t="s">
        <v>1</v>
      </c>
      <c r="F723" s="256" t="s">
        <v>92</v>
      </c>
      <c r="G723" s="254"/>
      <c r="H723" s="257">
        <v>1</v>
      </c>
      <c r="I723" s="258"/>
      <c r="J723" s="254"/>
      <c r="K723" s="254"/>
      <c r="L723" s="259"/>
      <c r="M723" s="260"/>
      <c r="N723" s="261"/>
      <c r="O723" s="261"/>
      <c r="P723" s="261"/>
      <c r="Q723" s="261"/>
      <c r="R723" s="261"/>
      <c r="S723" s="261"/>
      <c r="T723" s="262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63" t="s">
        <v>201</v>
      </c>
      <c r="AU723" s="263" t="s">
        <v>94</v>
      </c>
      <c r="AV723" s="14" t="s">
        <v>94</v>
      </c>
      <c r="AW723" s="14" t="s">
        <v>40</v>
      </c>
      <c r="AX723" s="14" t="s">
        <v>85</v>
      </c>
      <c r="AY723" s="263" t="s">
        <v>193</v>
      </c>
    </row>
    <row r="724" s="15" customFormat="1">
      <c r="A724" s="15"/>
      <c r="B724" s="264"/>
      <c r="C724" s="265"/>
      <c r="D724" s="244" t="s">
        <v>201</v>
      </c>
      <c r="E724" s="266" t="s">
        <v>1</v>
      </c>
      <c r="F724" s="267" t="s">
        <v>252</v>
      </c>
      <c r="G724" s="265"/>
      <c r="H724" s="268">
        <v>5</v>
      </c>
      <c r="I724" s="269"/>
      <c r="J724" s="265"/>
      <c r="K724" s="265"/>
      <c r="L724" s="270"/>
      <c r="M724" s="271"/>
      <c r="N724" s="272"/>
      <c r="O724" s="272"/>
      <c r="P724" s="272"/>
      <c r="Q724" s="272"/>
      <c r="R724" s="272"/>
      <c r="S724" s="272"/>
      <c r="T724" s="273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74" t="s">
        <v>201</v>
      </c>
      <c r="AU724" s="274" t="s">
        <v>94</v>
      </c>
      <c r="AV724" s="15" t="s">
        <v>199</v>
      </c>
      <c r="AW724" s="15" t="s">
        <v>40</v>
      </c>
      <c r="AX724" s="15" t="s">
        <v>92</v>
      </c>
      <c r="AY724" s="274" t="s">
        <v>193</v>
      </c>
    </row>
    <row r="725" s="2" customFormat="1" ht="24.15" customHeight="1">
      <c r="A725" s="40"/>
      <c r="B725" s="41"/>
      <c r="C725" s="229" t="s">
        <v>1709</v>
      </c>
      <c r="D725" s="229" t="s">
        <v>196</v>
      </c>
      <c r="E725" s="230" t="s">
        <v>1436</v>
      </c>
      <c r="F725" s="231" t="s">
        <v>1437</v>
      </c>
      <c r="G725" s="232" t="s">
        <v>221</v>
      </c>
      <c r="H725" s="233">
        <v>32</v>
      </c>
      <c r="I725" s="234"/>
      <c r="J725" s="235">
        <f>ROUND(I725*H725,2)</f>
        <v>0</v>
      </c>
      <c r="K725" s="231" t="s">
        <v>222</v>
      </c>
      <c r="L725" s="46"/>
      <c r="M725" s="236" t="s">
        <v>1</v>
      </c>
      <c r="N725" s="237" t="s">
        <v>50</v>
      </c>
      <c r="O725" s="93"/>
      <c r="P725" s="238">
        <f>O725*H725</f>
        <v>0</v>
      </c>
      <c r="Q725" s="238">
        <v>9.2299999999999997E-06</v>
      </c>
      <c r="R725" s="238">
        <f>Q725*H725</f>
        <v>0.00029535999999999999</v>
      </c>
      <c r="S725" s="238">
        <v>0</v>
      </c>
      <c r="T725" s="239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40" t="s">
        <v>580</v>
      </c>
      <c r="AT725" s="240" t="s">
        <v>196</v>
      </c>
      <c r="AU725" s="240" t="s">
        <v>94</v>
      </c>
      <c r="AY725" s="18" t="s">
        <v>193</v>
      </c>
      <c r="BE725" s="241">
        <f>IF(N725="základní",J725,0)</f>
        <v>0</v>
      </c>
      <c r="BF725" s="241">
        <f>IF(N725="snížená",J725,0)</f>
        <v>0</v>
      </c>
      <c r="BG725" s="241">
        <f>IF(N725="zákl. přenesená",J725,0)</f>
        <v>0</v>
      </c>
      <c r="BH725" s="241">
        <f>IF(N725="sníž. přenesená",J725,0)</f>
        <v>0</v>
      </c>
      <c r="BI725" s="241">
        <f>IF(N725="nulová",J725,0)</f>
        <v>0</v>
      </c>
      <c r="BJ725" s="18" t="s">
        <v>92</v>
      </c>
      <c r="BK725" s="241">
        <f>ROUND(I725*H725,2)</f>
        <v>0</v>
      </c>
      <c r="BL725" s="18" t="s">
        <v>580</v>
      </c>
      <c r="BM725" s="240" t="s">
        <v>1710</v>
      </c>
    </row>
    <row r="726" s="2" customFormat="1" ht="24.15" customHeight="1">
      <c r="A726" s="40"/>
      <c r="B726" s="41"/>
      <c r="C726" s="229" t="s">
        <v>1711</v>
      </c>
      <c r="D726" s="229" t="s">
        <v>196</v>
      </c>
      <c r="E726" s="230" t="s">
        <v>1488</v>
      </c>
      <c r="F726" s="231" t="s">
        <v>1489</v>
      </c>
      <c r="G726" s="232" t="s">
        <v>221</v>
      </c>
      <c r="H726" s="233">
        <v>5</v>
      </c>
      <c r="I726" s="234"/>
      <c r="J726" s="235">
        <f>ROUND(I726*H726,2)</f>
        <v>0</v>
      </c>
      <c r="K726" s="231" t="s">
        <v>222</v>
      </c>
      <c r="L726" s="46"/>
      <c r="M726" s="236" t="s">
        <v>1</v>
      </c>
      <c r="N726" s="237" t="s">
        <v>50</v>
      </c>
      <c r="O726" s="93"/>
      <c r="P726" s="238">
        <f>O726*H726</f>
        <v>0</v>
      </c>
      <c r="Q726" s="238">
        <v>1.0920000000000001E-05</v>
      </c>
      <c r="R726" s="238">
        <f>Q726*H726</f>
        <v>5.4599999999999999E-05</v>
      </c>
      <c r="S726" s="238">
        <v>0</v>
      </c>
      <c r="T726" s="239">
        <f>S726*H726</f>
        <v>0</v>
      </c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R726" s="240" t="s">
        <v>580</v>
      </c>
      <c r="AT726" s="240" t="s">
        <v>196</v>
      </c>
      <c r="AU726" s="240" t="s">
        <v>94</v>
      </c>
      <c r="AY726" s="18" t="s">
        <v>193</v>
      </c>
      <c r="BE726" s="241">
        <f>IF(N726="základní",J726,0)</f>
        <v>0</v>
      </c>
      <c r="BF726" s="241">
        <f>IF(N726="snížená",J726,0)</f>
        <v>0</v>
      </c>
      <c r="BG726" s="241">
        <f>IF(N726="zákl. přenesená",J726,0)</f>
        <v>0</v>
      </c>
      <c r="BH726" s="241">
        <f>IF(N726="sníž. přenesená",J726,0)</f>
        <v>0</v>
      </c>
      <c r="BI726" s="241">
        <f>IF(N726="nulová",J726,0)</f>
        <v>0</v>
      </c>
      <c r="BJ726" s="18" t="s">
        <v>92</v>
      </c>
      <c r="BK726" s="241">
        <f>ROUND(I726*H726,2)</f>
        <v>0</v>
      </c>
      <c r="BL726" s="18" t="s">
        <v>580</v>
      </c>
      <c r="BM726" s="240" t="s">
        <v>1712</v>
      </c>
    </row>
    <row r="727" s="12" customFormat="1" ht="22.8" customHeight="1">
      <c r="A727" s="12"/>
      <c r="B727" s="213"/>
      <c r="C727" s="214"/>
      <c r="D727" s="215" t="s">
        <v>84</v>
      </c>
      <c r="E727" s="227" t="s">
        <v>1713</v>
      </c>
      <c r="F727" s="227" t="s">
        <v>1714</v>
      </c>
      <c r="G727" s="214"/>
      <c r="H727" s="214"/>
      <c r="I727" s="217"/>
      <c r="J727" s="228">
        <f>BK727</f>
        <v>0</v>
      </c>
      <c r="K727" s="214"/>
      <c r="L727" s="219"/>
      <c r="M727" s="220"/>
      <c r="N727" s="221"/>
      <c r="O727" s="221"/>
      <c r="P727" s="222">
        <f>SUM(P728:P814)</f>
        <v>0</v>
      </c>
      <c r="Q727" s="221"/>
      <c r="R727" s="222">
        <f>SUM(R728:R814)</f>
        <v>0.48221916500000006</v>
      </c>
      <c r="S727" s="221"/>
      <c r="T727" s="223">
        <f>SUM(T728:T814)</f>
        <v>0</v>
      </c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R727" s="224" t="s">
        <v>92</v>
      </c>
      <c r="AT727" s="225" t="s">
        <v>84</v>
      </c>
      <c r="AU727" s="225" t="s">
        <v>92</v>
      </c>
      <c r="AY727" s="224" t="s">
        <v>193</v>
      </c>
      <c r="BK727" s="226">
        <f>SUM(BK728:BK814)</f>
        <v>0</v>
      </c>
    </row>
    <row r="728" s="2" customFormat="1" ht="16.5" customHeight="1">
      <c r="A728" s="40"/>
      <c r="B728" s="41"/>
      <c r="C728" s="286" t="s">
        <v>1715</v>
      </c>
      <c r="D728" s="286" t="s">
        <v>509</v>
      </c>
      <c r="E728" s="287" t="s">
        <v>1716</v>
      </c>
      <c r="F728" s="288" t="s">
        <v>1717</v>
      </c>
      <c r="G728" s="289" t="s">
        <v>256</v>
      </c>
      <c r="H728" s="290">
        <v>6</v>
      </c>
      <c r="I728" s="291"/>
      <c r="J728" s="292">
        <f>ROUND(I728*H728,2)</f>
        <v>0</v>
      </c>
      <c r="K728" s="288" t="s">
        <v>1</v>
      </c>
      <c r="L728" s="293"/>
      <c r="M728" s="294" t="s">
        <v>1</v>
      </c>
      <c r="N728" s="295" t="s">
        <v>50</v>
      </c>
      <c r="O728" s="93"/>
      <c r="P728" s="238">
        <f>O728*H728</f>
        <v>0</v>
      </c>
      <c r="Q728" s="238">
        <v>0.01</v>
      </c>
      <c r="R728" s="238">
        <f>Q728*H728</f>
        <v>0.059999999999999998</v>
      </c>
      <c r="S728" s="238">
        <v>0</v>
      </c>
      <c r="T728" s="239">
        <f>S728*H728</f>
        <v>0</v>
      </c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R728" s="240" t="s">
        <v>266</v>
      </c>
      <c r="AT728" s="240" t="s">
        <v>509</v>
      </c>
      <c r="AU728" s="240" t="s">
        <v>94</v>
      </c>
      <c r="AY728" s="18" t="s">
        <v>193</v>
      </c>
      <c r="BE728" s="241">
        <f>IF(N728="základní",J728,0)</f>
        <v>0</v>
      </c>
      <c r="BF728" s="241">
        <f>IF(N728="snížená",J728,0)</f>
        <v>0</v>
      </c>
      <c r="BG728" s="241">
        <f>IF(N728="zákl. přenesená",J728,0)</f>
        <v>0</v>
      </c>
      <c r="BH728" s="241">
        <f>IF(N728="sníž. přenesená",J728,0)</f>
        <v>0</v>
      </c>
      <c r="BI728" s="241">
        <f>IF(N728="nulová",J728,0)</f>
        <v>0</v>
      </c>
      <c r="BJ728" s="18" t="s">
        <v>92</v>
      </c>
      <c r="BK728" s="241">
        <f>ROUND(I728*H728,2)</f>
        <v>0</v>
      </c>
      <c r="BL728" s="18" t="s">
        <v>199</v>
      </c>
      <c r="BM728" s="240" t="s">
        <v>1718</v>
      </c>
    </row>
    <row r="729" s="2" customFormat="1" ht="16.5" customHeight="1">
      <c r="A729" s="40"/>
      <c r="B729" s="41"/>
      <c r="C729" s="286" t="s">
        <v>1719</v>
      </c>
      <c r="D729" s="286" t="s">
        <v>509</v>
      </c>
      <c r="E729" s="287" t="s">
        <v>1720</v>
      </c>
      <c r="F729" s="288" t="s">
        <v>1721</v>
      </c>
      <c r="G729" s="289" t="s">
        <v>256</v>
      </c>
      <c r="H729" s="290">
        <v>1</v>
      </c>
      <c r="I729" s="291"/>
      <c r="J729" s="292">
        <f>ROUND(I729*H729,2)</f>
        <v>0</v>
      </c>
      <c r="K729" s="288" t="s">
        <v>1</v>
      </c>
      <c r="L729" s="293"/>
      <c r="M729" s="294" t="s">
        <v>1</v>
      </c>
      <c r="N729" s="295" t="s">
        <v>50</v>
      </c>
      <c r="O729" s="93"/>
      <c r="P729" s="238">
        <f>O729*H729</f>
        <v>0</v>
      </c>
      <c r="Q729" s="238">
        <v>0.017000000000000001</v>
      </c>
      <c r="R729" s="238">
        <f>Q729*H729</f>
        <v>0.017000000000000001</v>
      </c>
      <c r="S729" s="238">
        <v>0</v>
      </c>
      <c r="T729" s="239">
        <f>S729*H729</f>
        <v>0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40" t="s">
        <v>266</v>
      </c>
      <c r="AT729" s="240" t="s">
        <v>509</v>
      </c>
      <c r="AU729" s="240" t="s">
        <v>94</v>
      </c>
      <c r="AY729" s="18" t="s">
        <v>193</v>
      </c>
      <c r="BE729" s="241">
        <f>IF(N729="základní",J729,0)</f>
        <v>0</v>
      </c>
      <c r="BF729" s="241">
        <f>IF(N729="snížená",J729,0)</f>
        <v>0</v>
      </c>
      <c r="BG729" s="241">
        <f>IF(N729="zákl. přenesená",J729,0)</f>
        <v>0</v>
      </c>
      <c r="BH729" s="241">
        <f>IF(N729="sníž. přenesená",J729,0)</f>
        <v>0</v>
      </c>
      <c r="BI729" s="241">
        <f>IF(N729="nulová",J729,0)</f>
        <v>0</v>
      </c>
      <c r="BJ729" s="18" t="s">
        <v>92</v>
      </c>
      <c r="BK729" s="241">
        <f>ROUND(I729*H729,2)</f>
        <v>0</v>
      </c>
      <c r="BL729" s="18" t="s">
        <v>199</v>
      </c>
      <c r="BM729" s="240" t="s">
        <v>1722</v>
      </c>
    </row>
    <row r="730" s="2" customFormat="1" ht="16.5" customHeight="1">
      <c r="A730" s="40"/>
      <c r="B730" s="41"/>
      <c r="C730" s="286" t="s">
        <v>1723</v>
      </c>
      <c r="D730" s="286" t="s">
        <v>509</v>
      </c>
      <c r="E730" s="287" t="s">
        <v>1724</v>
      </c>
      <c r="F730" s="288" t="s">
        <v>1725</v>
      </c>
      <c r="G730" s="289" t="s">
        <v>160</v>
      </c>
      <c r="H730" s="290">
        <v>7</v>
      </c>
      <c r="I730" s="291"/>
      <c r="J730" s="292">
        <f>ROUND(I730*H730,2)</f>
        <v>0</v>
      </c>
      <c r="K730" s="288" t="s">
        <v>1</v>
      </c>
      <c r="L730" s="293"/>
      <c r="M730" s="294" t="s">
        <v>1</v>
      </c>
      <c r="N730" s="295" t="s">
        <v>50</v>
      </c>
      <c r="O730" s="93"/>
      <c r="P730" s="238">
        <f>O730*H730</f>
        <v>0</v>
      </c>
      <c r="Q730" s="238">
        <v>0.02</v>
      </c>
      <c r="R730" s="238">
        <f>Q730*H730</f>
        <v>0.14000000000000001</v>
      </c>
      <c r="S730" s="238">
        <v>0</v>
      </c>
      <c r="T730" s="239">
        <f>S730*H730</f>
        <v>0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40" t="s">
        <v>266</v>
      </c>
      <c r="AT730" s="240" t="s">
        <v>509</v>
      </c>
      <c r="AU730" s="240" t="s">
        <v>94</v>
      </c>
      <c r="AY730" s="18" t="s">
        <v>193</v>
      </c>
      <c r="BE730" s="241">
        <f>IF(N730="základní",J730,0)</f>
        <v>0</v>
      </c>
      <c r="BF730" s="241">
        <f>IF(N730="snížená",J730,0)</f>
        <v>0</v>
      </c>
      <c r="BG730" s="241">
        <f>IF(N730="zákl. přenesená",J730,0)</f>
        <v>0</v>
      </c>
      <c r="BH730" s="241">
        <f>IF(N730="sníž. přenesená",J730,0)</f>
        <v>0</v>
      </c>
      <c r="BI730" s="241">
        <f>IF(N730="nulová",J730,0)</f>
        <v>0</v>
      </c>
      <c r="BJ730" s="18" t="s">
        <v>92</v>
      </c>
      <c r="BK730" s="241">
        <f>ROUND(I730*H730,2)</f>
        <v>0</v>
      </c>
      <c r="BL730" s="18" t="s">
        <v>199</v>
      </c>
      <c r="BM730" s="240" t="s">
        <v>1726</v>
      </c>
    </row>
    <row r="731" s="2" customFormat="1" ht="16.5" customHeight="1">
      <c r="A731" s="40"/>
      <c r="B731" s="41"/>
      <c r="C731" s="286" t="s">
        <v>1727</v>
      </c>
      <c r="D731" s="286" t="s">
        <v>509</v>
      </c>
      <c r="E731" s="287" t="s">
        <v>1728</v>
      </c>
      <c r="F731" s="288" t="s">
        <v>1729</v>
      </c>
      <c r="G731" s="289" t="s">
        <v>256</v>
      </c>
      <c r="H731" s="290">
        <v>1</v>
      </c>
      <c r="I731" s="291"/>
      <c r="J731" s="292">
        <f>ROUND(I731*H731,2)</f>
        <v>0</v>
      </c>
      <c r="K731" s="288" t="s">
        <v>1</v>
      </c>
      <c r="L731" s="293"/>
      <c r="M731" s="294" t="s">
        <v>1</v>
      </c>
      <c r="N731" s="295" t="s">
        <v>50</v>
      </c>
      <c r="O731" s="93"/>
      <c r="P731" s="238">
        <f>O731*H731</f>
        <v>0</v>
      </c>
      <c r="Q731" s="238">
        <v>0.029999999999999999</v>
      </c>
      <c r="R731" s="238">
        <f>Q731*H731</f>
        <v>0.029999999999999999</v>
      </c>
      <c r="S731" s="238">
        <v>0</v>
      </c>
      <c r="T731" s="239">
        <f>S731*H731</f>
        <v>0</v>
      </c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R731" s="240" t="s">
        <v>266</v>
      </c>
      <c r="AT731" s="240" t="s">
        <v>509</v>
      </c>
      <c r="AU731" s="240" t="s">
        <v>94</v>
      </c>
      <c r="AY731" s="18" t="s">
        <v>193</v>
      </c>
      <c r="BE731" s="241">
        <f>IF(N731="základní",J731,0)</f>
        <v>0</v>
      </c>
      <c r="BF731" s="241">
        <f>IF(N731="snížená",J731,0)</f>
        <v>0</v>
      </c>
      <c r="BG731" s="241">
        <f>IF(N731="zákl. přenesená",J731,0)</f>
        <v>0</v>
      </c>
      <c r="BH731" s="241">
        <f>IF(N731="sníž. přenesená",J731,0)</f>
        <v>0</v>
      </c>
      <c r="BI731" s="241">
        <f>IF(N731="nulová",J731,0)</f>
        <v>0</v>
      </c>
      <c r="BJ731" s="18" t="s">
        <v>92</v>
      </c>
      <c r="BK731" s="241">
        <f>ROUND(I731*H731,2)</f>
        <v>0</v>
      </c>
      <c r="BL731" s="18" t="s">
        <v>199</v>
      </c>
      <c r="BM731" s="240" t="s">
        <v>1730</v>
      </c>
    </row>
    <row r="732" s="2" customFormat="1" ht="16.5" customHeight="1">
      <c r="A732" s="40"/>
      <c r="B732" s="41"/>
      <c r="C732" s="286" t="s">
        <v>1731</v>
      </c>
      <c r="D732" s="286" t="s">
        <v>509</v>
      </c>
      <c r="E732" s="287" t="s">
        <v>1732</v>
      </c>
      <c r="F732" s="288" t="s">
        <v>1733</v>
      </c>
      <c r="G732" s="289" t="s">
        <v>160</v>
      </c>
      <c r="H732" s="290">
        <v>6</v>
      </c>
      <c r="I732" s="291"/>
      <c r="J732" s="292">
        <f>ROUND(I732*H732,2)</f>
        <v>0</v>
      </c>
      <c r="K732" s="288" t="s">
        <v>1</v>
      </c>
      <c r="L732" s="293"/>
      <c r="M732" s="294" t="s">
        <v>1</v>
      </c>
      <c r="N732" s="295" t="s">
        <v>50</v>
      </c>
      <c r="O732" s="93"/>
      <c r="P732" s="238">
        <f>O732*H732</f>
        <v>0</v>
      </c>
      <c r="Q732" s="238">
        <v>0.0080000000000000002</v>
      </c>
      <c r="R732" s="238">
        <f>Q732*H732</f>
        <v>0.048000000000000001</v>
      </c>
      <c r="S732" s="238">
        <v>0</v>
      </c>
      <c r="T732" s="239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40" t="s">
        <v>266</v>
      </c>
      <c r="AT732" s="240" t="s">
        <v>509</v>
      </c>
      <c r="AU732" s="240" t="s">
        <v>94</v>
      </c>
      <c r="AY732" s="18" t="s">
        <v>193</v>
      </c>
      <c r="BE732" s="241">
        <f>IF(N732="základní",J732,0)</f>
        <v>0</v>
      </c>
      <c r="BF732" s="241">
        <f>IF(N732="snížená",J732,0)</f>
        <v>0</v>
      </c>
      <c r="BG732" s="241">
        <f>IF(N732="zákl. přenesená",J732,0)</f>
        <v>0</v>
      </c>
      <c r="BH732" s="241">
        <f>IF(N732="sníž. přenesená",J732,0)</f>
        <v>0</v>
      </c>
      <c r="BI732" s="241">
        <f>IF(N732="nulová",J732,0)</f>
        <v>0</v>
      </c>
      <c r="BJ732" s="18" t="s">
        <v>92</v>
      </c>
      <c r="BK732" s="241">
        <f>ROUND(I732*H732,2)</f>
        <v>0</v>
      </c>
      <c r="BL732" s="18" t="s">
        <v>199</v>
      </c>
      <c r="BM732" s="240" t="s">
        <v>1734</v>
      </c>
    </row>
    <row r="733" s="2" customFormat="1" ht="21.75" customHeight="1">
      <c r="A733" s="40"/>
      <c r="B733" s="41"/>
      <c r="C733" s="286" t="s">
        <v>1735</v>
      </c>
      <c r="D733" s="286" t="s">
        <v>509</v>
      </c>
      <c r="E733" s="287" t="s">
        <v>1736</v>
      </c>
      <c r="F733" s="288" t="s">
        <v>1737</v>
      </c>
      <c r="G733" s="289" t="s">
        <v>256</v>
      </c>
      <c r="H733" s="290">
        <v>1</v>
      </c>
      <c r="I733" s="291"/>
      <c r="J733" s="292">
        <f>ROUND(I733*H733,2)</f>
        <v>0</v>
      </c>
      <c r="K733" s="288" t="s">
        <v>1</v>
      </c>
      <c r="L733" s="293"/>
      <c r="M733" s="294" t="s">
        <v>1</v>
      </c>
      <c r="N733" s="295" t="s">
        <v>50</v>
      </c>
      <c r="O733" s="93"/>
      <c r="P733" s="238">
        <f>O733*H733</f>
        <v>0</v>
      </c>
      <c r="Q733" s="238">
        <v>0.017999999999999999</v>
      </c>
      <c r="R733" s="238">
        <f>Q733*H733</f>
        <v>0.017999999999999999</v>
      </c>
      <c r="S733" s="238">
        <v>0</v>
      </c>
      <c r="T733" s="239">
        <f>S733*H733</f>
        <v>0</v>
      </c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R733" s="240" t="s">
        <v>266</v>
      </c>
      <c r="AT733" s="240" t="s">
        <v>509</v>
      </c>
      <c r="AU733" s="240" t="s">
        <v>94</v>
      </c>
      <c r="AY733" s="18" t="s">
        <v>193</v>
      </c>
      <c r="BE733" s="241">
        <f>IF(N733="základní",J733,0)</f>
        <v>0</v>
      </c>
      <c r="BF733" s="241">
        <f>IF(N733="snížená",J733,0)</f>
        <v>0</v>
      </c>
      <c r="BG733" s="241">
        <f>IF(N733="zákl. přenesená",J733,0)</f>
        <v>0</v>
      </c>
      <c r="BH733" s="241">
        <f>IF(N733="sníž. přenesená",J733,0)</f>
        <v>0</v>
      </c>
      <c r="BI733" s="241">
        <f>IF(N733="nulová",J733,0)</f>
        <v>0</v>
      </c>
      <c r="BJ733" s="18" t="s">
        <v>92</v>
      </c>
      <c r="BK733" s="241">
        <f>ROUND(I733*H733,2)</f>
        <v>0</v>
      </c>
      <c r="BL733" s="18" t="s">
        <v>199</v>
      </c>
      <c r="BM733" s="240" t="s">
        <v>1738</v>
      </c>
    </row>
    <row r="734" s="2" customFormat="1" ht="16.5" customHeight="1">
      <c r="A734" s="40"/>
      <c r="B734" s="41"/>
      <c r="C734" s="286" t="s">
        <v>1739</v>
      </c>
      <c r="D734" s="286" t="s">
        <v>509</v>
      </c>
      <c r="E734" s="287" t="s">
        <v>1401</v>
      </c>
      <c r="F734" s="288" t="s">
        <v>1402</v>
      </c>
      <c r="G734" s="289" t="s">
        <v>160</v>
      </c>
      <c r="H734" s="290">
        <v>2</v>
      </c>
      <c r="I734" s="291"/>
      <c r="J734" s="292">
        <f>ROUND(I734*H734,2)</f>
        <v>0</v>
      </c>
      <c r="K734" s="288" t="s">
        <v>1</v>
      </c>
      <c r="L734" s="293"/>
      <c r="M734" s="294" t="s">
        <v>1</v>
      </c>
      <c r="N734" s="295" t="s">
        <v>50</v>
      </c>
      <c r="O734" s="93"/>
      <c r="P734" s="238">
        <f>O734*H734</f>
        <v>0</v>
      </c>
      <c r="Q734" s="238">
        <v>0.01</v>
      </c>
      <c r="R734" s="238">
        <f>Q734*H734</f>
        <v>0.02</v>
      </c>
      <c r="S734" s="238">
        <v>0</v>
      </c>
      <c r="T734" s="239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40" t="s">
        <v>266</v>
      </c>
      <c r="AT734" s="240" t="s">
        <v>509</v>
      </c>
      <c r="AU734" s="240" t="s">
        <v>94</v>
      </c>
      <c r="AY734" s="18" t="s">
        <v>193</v>
      </c>
      <c r="BE734" s="241">
        <f>IF(N734="základní",J734,0)</f>
        <v>0</v>
      </c>
      <c r="BF734" s="241">
        <f>IF(N734="snížená",J734,0)</f>
        <v>0</v>
      </c>
      <c r="BG734" s="241">
        <f>IF(N734="zákl. přenesená",J734,0)</f>
        <v>0</v>
      </c>
      <c r="BH734" s="241">
        <f>IF(N734="sníž. přenesená",J734,0)</f>
        <v>0</v>
      </c>
      <c r="BI734" s="241">
        <f>IF(N734="nulová",J734,0)</f>
        <v>0</v>
      </c>
      <c r="BJ734" s="18" t="s">
        <v>92</v>
      </c>
      <c r="BK734" s="241">
        <f>ROUND(I734*H734,2)</f>
        <v>0</v>
      </c>
      <c r="BL734" s="18" t="s">
        <v>199</v>
      </c>
      <c r="BM734" s="240" t="s">
        <v>1740</v>
      </c>
    </row>
    <row r="735" s="2" customFormat="1" ht="16.5" customHeight="1">
      <c r="A735" s="40"/>
      <c r="B735" s="41"/>
      <c r="C735" s="286" t="s">
        <v>1741</v>
      </c>
      <c r="D735" s="286" t="s">
        <v>509</v>
      </c>
      <c r="E735" s="287" t="s">
        <v>1560</v>
      </c>
      <c r="F735" s="288" t="s">
        <v>1459</v>
      </c>
      <c r="G735" s="289" t="s">
        <v>256</v>
      </c>
      <c r="H735" s="290">
        <v>5</v>
      </c>
      <c r="I735" s="291"/>
      <c r="J735" s="292">
        <f>ROUND(I735*H735,2)</f>
        <v>0</v>
      </c>
      <c r="K735" s="288" t="s">
        <v>1</v>
      </c>
      <c r="L735" s="293"/>
      <c r="M735" s="294" t="s">
        <v>1</v>
      </c>
      <c r="N735" s="295" t="s">
        <v>50</v>
      </c>
      <c r="O735" s="93"/>
      <c r="P735" s="238">
        <f>O735*H735</f>
        <v>0</v>
      </c>
      <c r="Q735" s="238">
        <v>0.01</v>
      </c>
      <c r="R735" s="238">
        <f>Q735*H735</f>
        <v>0.050000000000000003</v>
      </c>
      <c r="S735" s="238">
        <v>0</v>
      </c>
      <c r="T735" s="239">
        <f>S735*H735</f>
        <v>0</v>
      </c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R735" s="240" t="s">
        <v>266</v>
      </c>
      <c r="AT735" s="240" t="s">
        <v>509</v>
      </c>
      <c r="AU735" s="240" t="s">
        <v>94</v>
      </c>
      <c r="AY735" s="18" t="s">
        <v>193</v>
      </c>
      <c r="BE735" s="241">
        <f>IF(N735="základní",J735,0)</f>
        <v>0</v>
      </c>
      <c r="BF735" s="241">
        <f>IF(N735="snížená",J735,0)</f>
        <v>0</v>
      </c>
      <c r="BG735" s="241">
        <f>IF(N735="zákl. přenesená",J735,0)</f>
        <v>0</v>
      </c>
      <c r="BH735" s="241">
        <f>IF(N735="sníž. přenesená",J735,0)</f>
        <v>0</v>
      </c>
      <c r="BI735" s="241">
        <f>IF(N735="nulová",J735,0)</f>
        <v>0</v>
      </c>
      <c r="BJ735" s="18" t="s">
        <v>92</v>
      </c>
      <c r="BK735" s="241">
        <f>ROUND(I735*H735,2)</f>
        <v>0</v>
      </c>
      <c r="BL735" s="18" t="s">
        <v>199</v>
      </c>
      <c r="BM735" s="240" t="s">
        <v>1742</v>
      </c>
    </row>
    <row r="736" s="2" customFormat="1" ht="16.5" customHeight="1">
      <c r="A736" s="40"/>
      <c r="B736" s="41"/>
      <c r="C736" s="286" t="s">
        <v>1743</v>
      </c>
      <c r="D736" s="286" t="s">
        <v>509</v>
      </c>
      <c r="E736" s="287" t="s">
        <v>1461</v>
      </c>
      <c r="F736" s="288" t="s">
        <v>1462</v>
      </c>
      <c r="G736" s="289" t="s">
        <v>160</v>
      </c>
      <c r="H736" s="290">
        <v>2</v>
      </c>
      <c r="I736" s="291"/>
      <c r="J736" s="292">
        <f>ROUND(I736*H736,2)</f>
        <v>0</v>
      </c>
      <c r="K736" s="288" t="s">
        <v>1</v>
      </c>
      <c r="L736" s="293"/>
      <c r="M736" s="294" t="s">
        <v>1</v>
      </c>
      <c r="N736" s="295" t="s">
        <v>50</v>
      </c>
      <c r="O736" s="93"/>
      <c r="P736" s="238">
        <f>O736*H736</f>
        <v>0</v>
      </c>
      <c r="Q736" s="238">
        <v>0.02</v>
      </c>
      <c r="R736" s="238">
        <f>Q736*H736</f>
        <v>0.040000000000000001</v>
      </c>
      <c r="S736" s="238">
        <v>0</v>
      </c>
      <c r="T736" s="239">
        <f>S736*H736</f>
        <v>0</v>
      </c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R736" s="240" t="s">
        <v>266</v>
      </c>
      <c r="AT736" s="240" t="s">
        <v>509</v>
      </c>
      <c r="AU736" s="240" t="s">
        <v>94</v>
      </c>
      <c r="AY736" s="18" t="s">
        <v>193</v>
      </c>
      <c r="BE736" s="241">
        <f>IF(N736="základní",J736,0)</f>
        <v>0</v>
      </c>
      <c r="BF736" s="241">
        <f>IF(N736="snížená",J736,0)</f>
        <v>0</v>
      </c>
      <c r="BG736" s="241">
        <f>IF(N736="zákl. přenesená",J736,0)</f>
        <v>0</v>
      </c>
      <c r="BH736" s="241">
        <f>IF(N736="sníž. přenesená",J736,0)</f>
        <v>0</v>
      </c>
      <c r="BI736" s="241">
        <f>IF(N736="nulová",J736,0)</f>
        <v>0</v>
      </c>
      <c r="BJ736" s="18" t="s">
        <v>92</v>
      </c>
      <c r="BK736" s="241">
        <f>ROUND(I736*H736,2)</f>
        <v>0</v>
      </c>
      <c r="BL736" s="18" t="s">
        <v>199</v>
      </c>
      <c r="BM736" s="240" t="s">
        <v>1744</v>
      </c>
    </row>
    <row r="737" s="2" customFormat="1" ht="16.5" customHeight="1">
      <c r="A737" s="40"/>
      <c r="B737" s="41"/>
      <c r="C737" s="286" t="s">
        <v>1745</v>
      </c>
      <c r="D737" s="286" t="s">
        <v>509</v>
      </c>
      <c r="E737" s="287" t="s">
        <v>1562</v>
      </c>
      <c r="F737" s="288" t="s">
        <v>1468</v>
      </c>
      <c r="G737" s="289" t="s">
        <v>256</v>
      </c>
      <c r="H737" s="290">
        <v>1</v>
      </c>
      <c r="I737" s="291"/>
      <c r="J737" s="292">
        <f>ROUND(I737*H737,2)</f>
        <v>0</v>
      </c>
      <c r="K737" s="288" t="s">
        <v>1</v>
      </c>
      <c r="L737" s="293"/>
      <c r="M737" s="294" t="s">
        <v>1</v>
      </c>
      <c r="N737" s="295" t="s">
        <v>50</v>
      </c>
      <c r="O737" s="93"/>
      <c r="P737" s="238">
        <f>O737*H737</f>
        <v>0</v>
      </c>
      <c r="Q737" s="238">
        <v>0.014999999999999999</v>
      </c>
      <c r="R737" s="238">
        <f>Q737*H737</f>
        <v>0.014999999999999999</v>
      </c>
      <c r="S737" s="238">
        <v>0</v>
      </c>
      <c r="T737" s="239">
        <f>S737*H737</f>
        <v>0</v>
      </c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R737" s="240" t="s">
        <v>266</v>
      </c>
      <c r="AT737" s="240" t="s">
        <v>509</v>
      </c>
      <c r="AU737" s="240" t="s">
        <v>94</v>
      </c>
      <c r="AY737" s="18" t="s">
        <v>193</v>
      </c>
      <c r="BE737" s="241">
        <f>IF(N737="základní",J737,0)</f>
        <v>0</v>
      </c>
      <c r="BF737" s="241">
        <f>IF(N737="snížená",J737,0)</f>
        <v>0</v>
      </c>
      <c r="BG737" s="241">
        <f>IF(N737="zákl. přenesená",J737,0)</f>
        <v>0</v>
      </c>
      <c r="BH737" s="241">
        <f>IF(N737="sníž. přenesená",J737,0)</f>
        <v>0</v>
      </c>
      <c r="BI737" s="241">
        <f>IF(N737="nulová",J737,0)</f>
        <v>0</v>
      </c>
      <c r="BJ737" s="18" t="s">
        <v>92</v>
      </c>
      <c r="BK737" s="241">
        <f>ROUND(I737*H737,2)</f>
        <v>0</v>
      </c>
      <c r="BL737" s="18" t="s">
        <v>199</v>
      </c>
      <c r="BM737" s="240" t="s">
        <v>1746</v>
      </c>
    </row>
    <row r="738" s="2" customFormat="1" ht="16.5" customHeight="1">
      <c r="A738" s="40"/>
      <c r="B738" s="41"/>
      <c r="C738" s="286" t="s">
        <v>1747</v>
      </c>
      <c r="D738" s="286" t="s">
        <v>509</v>
      </c>
      <c r="E738" s="287" t="s">
        <v>1748</v>
      </c>
      <c r="F738" s="288" t="s">
        <v>1584</v>
      </c>
      <c r="G738" s="289" t="s">
        <v>256</v>
      </c>
      <c r="H738" s="290">
        <v>6</v>
      </c>
      <c r="I738" s="291"/>
      <c r="J738" s="292">
        <f>ROUND(I738*H738,2)</f>
        <v>0</v>
      </c>
      <c r="K738" s="288" t="s">
        <v>1</v>
      </c>
      <c r="L738" s="293"/>
      <c r="M738" s="294" t="s">
        <v>1</v>
      </c>
      <c r="N738" s="295" t="s">
        <v>50</v>
      </c>
      <c r="O738" s="93"/>
      <c r="P738" s="238">
        <f>O738*H738</f>
        <v>0</v>
      </c>
      <c r="Q738" s="238">
        <v>0.0050000000000000001</v>
      </c>
      <c r="R738" s="238">
        <f>Q738*H738</f>
        <v>0.029999999999999999</v>
      </c>
      <c r="S738" s="238">
        <v>0</v>
      </c>
      <c r="T738" s="239">
        <f>S738*H738</f>
        <v>0</v>
      </c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R738" s="240" t="s">
        <v>266</v>
      </c>
      <c r="AT738" s="240" t="s">
        <v>509</v>
      </c>
      <c r="AU738" s="240" t="s">
        <v>94</v>
      </c>
      <c r="AY738" s="18" t="s">
        <v>193</v>
      </c>
      <c r="BE738" s="241">
        <f>IF(N738="základní",J738,0)</f>
        <v>0</v>
      </c>
      <c r="BF738" s="241">
        <f>IF(N738="snížená",J738,0)</f>
        <v>0</v>
      </c>
      <c r="BG738" s="241">
        <f>IF(N738="zákl. přenesená",J738,0)</f>
        <v>0</v>
      </c>
      <c r="BH738" s="241">
        <f>IF(N738="sníž. přenesená",J738,0)</f>
        <v>0</v>
      </c>
      <c r="BI738" s="241">
        <f>IF(N738="nulová",J738,0)</f>
        <v>0</v>
      </c>
      <c r="BJ738" s="18" t="s">
        <v>92</v>
      </c>
      <c r="BK738" s="241">
        <f>ROUND(I738*H738,2)</f>
        <v>0</v>
      </c>
      <c r="BL738" s="18" t="s">
        <v>199</v>
      </c>
      <c r="BM738" s="240" t="s">
        <v>1749</v>
      </c>
    </row>
    <row r="739" s="2" customFormat="1" ht="16.5" customHeight="1">
      <c r="A739" s="40"/>
      <c r="B739" s="41"/>
      <c r="C739" s="286" t="s">
        <v>1750</v>
      </c>
      <c r="D739" s="286" t="s">
        <v>509</v>
      </c>
      <c r="E739" s="287" t="s">
        <v>1751</v>
      </c>
      <c r="F739" s="288" t="s">
        <v>1587</v>
      </c>
      <c r="G739" s="289" t="s">
        <v>256</v>
      </c>
      <c r="H739" s="290">
        <v>2</v>
      </c>
      <c r="I739" s="291"/>
      <c r="J739" s="292">
        <f>ROUND(I739*H739,2)</f>
        <v>0</v>
      </c>
      <c r="K739" s="288" t="s">
        <v>1</v>
      </c>
      <c r="L739" s="293"/>
      <c r="M739" s="294" t="s">
        <v>1</v>
      </c>
      <c r="N739" s="295" t="s">
        <v>50</v>
      </c>
      <c r="O739" s="93"/>
      <c r="P739" s="238">
        <f>O739*H739</f>
        <v>0</v>
      </c>
      <c r="Q739" s="238">
        <v>0.0060000000000000001</v>
      </c>
      <c r="R739" s="238">
        <f>Q739*H739</f>
        <v>0.012</v>
      </c>
      <c r="S739" s="238">
        <v>0</v>
      </c>
      <c r="T739" s="239">
        <f>S739*H739</f>
        <v>0</v>
      </c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R739" s="240" t="s">
        <v>266</v>
      </c>
      <c r="AT739" s="240" t="s">
        <v>509</v>
      </c>
      <c r="AU739" s="240" t="s">
        <v>94</v>
      </c>
      <c r="AY739" s="18" t="s">
        <v>193</v>
      </c>
      <c r="BE739" s="241">
        <f>IF(N739="základní",J739,0)</f>
        <v>0</v>
      </c>
      <c r="BF739" s="241">
        <f>IF(N739="snížená",J739,0)</f>
        <v>0</v>
      </c>
      <c r="BG739" s="241">
        <f>IF(N739="zákl. přenesená",J739,0)</f>
        <v>0</v>
      </c>
      <c r="BH739" s="241">
        <f>IF(N739="sníž. přenesená",J739,0)</f>
        <v>0</v>
      </c>
      <c r="BI739" s="241">
        <f>IF(N739="nulová",J739,0)</f>
        <v>0</v>
      </c>
      <c r="BJ739" s="18" t="s">
        <v>92</v>
      </c>
      <c r="BK739" s="241">
        <f>ROUND(I739*H739,2)</f>
        <v>0</v>
      </c>
      <c r="BL739" s="18" t="s">
        <v>199</v>
      </c>
      <c r="BM739" s="240" t="s">
        <v>1752</v>
      </c>
    </row>
    <row r="740" s="2" customFormat="1" ht="24.15" customHeight="1">
      <c r="A740" s="40"/>
      <c r="B740" s="41"/>
      <c r="C740" s="229" t="s">
        <v>1753</v>
      </c>
      <c r="D740" s="229" t="s">
        <v>196</v>
      </c>
      <c r="E740" s="230" t="s">
        <v>1607</v>
      </c>
      <c r="F740" s="231" t="s">
        <v>1608</v>
      </c>
      <c r="G740" s="232" t="s">
        <v>221</v>
      </c>
      <c r="H740" s="233">
        <v>8</v>
      </c>
      <c r="I740" s="234"/>
      <c r="J740" s="235">
        <f>ROUND(I740*H740,2)</f>
        <v>0</v>
      </c>
      <c r="K740" s="231" t="s">
        <v>222</v>
      </c>
      <c r="L740" s="46"/>
      <c r="M740" s="236" t="s">
        <v>1</v>
      </c>
      <c r="N740" s="237" t="s">
        <v>50</v>
      </c>
      <c r="O740" s="93"/>
      <c r="P740" s="238">
        <f>O740*H740</f>
        <v>0</v>
      </c>
      <c r="Q740" s="238">
        <v>0</v>
      </c>
      <c r="R740" s="238">
        <f>Q740*H740</f>
        <v>0</v>
      </c>
      <c r="S740" s="238">
        <v>0</v>
      </c>
      <c r="T740" s="239">
        <f>S740*H740</f>
        <v>0</v>
      </c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R740" s="240" t="s">
        <v>580</v>
      </c>
      <c r="AT740" s="240" t="s">
        <v>196</v>
      </c>
      <c r="AU740" s="240" t="s">
        <v>94</v>
      </c>
      <c r="AY740" s="18" t="s">
        <v>193</v>
      </c>
      <c r="BE740" s="241">
        <f>IF(N740="základní",J740,0)</f>
        <v>0</v>
      </c>
      <c r="BF740" s="241">
        <f>IF(N740="snížená",J740,0)</f>
        <v>0</v>
      </c>
      <c r="BG740" s="241">
        <f>IF(N740="zákl. přenesená",J740,0)</f>
        <v>0</v>
      </c>
      <c r="BH740" s="241">
        <f>IF(N740="sníž. přenesená",J740,0)</f>
        <v>0</v>
      </c>
      <c r="BI740" s="241">
        <f>IF(N740="nulová",J740,0)</f>
        <v>0</v>
      </c>
      <c r="BJ740" s="18" t="s">
        <v>92</v>
      </c>
      <c r="BK740" s="241">
        <f>ROUND(I740*H740,2)</f>
        <v>0</v>
      </c>
      <c r="BL740" s="18" t="s">
        <v>580</v>
      </c>
      <c r="BM740" s="240" t="s">
        <v>1754</v>
      </c>
    </row>
    <row r="741" s="13" customFormat="1">
      <c r="A741" s="13"/>
      <c r="B741" s="242"/>
      <c r="C741" s="243"/>
      <c r="D741" s="244" t="s">
        <v>201</v>
      </c>
      <c r="E741" s="245" t="s">
        <v>1</v>
      </c>
      <c r="F741" s="246" t="s">
        <v>1755</v>
      </c>
      <c r="G741" s="243"/>
      <c r="H741" s="245" t="s">
        <v>1</v>
      </c>
      <c r="I741" s="247"/>
      <c r="J741" s="243"/>
      <c r="K741" s="243"/>
      <c r="L741" s="248"/>
      <c r="M741" s="249"/>
      <c r="N741" s="250"/>
      <c r="O741" s="250"/>
      <c r="P741" s="250"/>
      <c r="Q741" s="250"/>
      <c r="R741" s="250"/>
      <c r="S741" s="250"/>
      <c r="T741" s="251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52" t="s">
        <v>201</v>
      </c>
      <c r="AU741" s="252" t="s">
        <v>94</v>
      </c>
      <c r="AV741" s="13" t="s">
        <v>92</v>
      </c>
      <c r="AW741" s="13" t="s">
        <v>40</v>
      </c>
      <c r="AX741" s="13" t="s">
        <v>85</v>
      </c>
      <c r="AY741" s="252" t="s">
        <v>193</v>
      </c>
    </row>
    <row r="742" s="13" customFormat="1">
      <c r="A742" s="13"/>
      <c r="B742" s="242"/>
      <c r="C742" s="243"/>
      <c r="D742" s="244" t="s">
        <v>201</v>
      </c>
      <c r="E742" s="245" t="s">
        <v>1</v>
      </c>
      <c r="F742" s="246" t="s">
        <v>1756</v>
      </c>
      <c r="G742" s="243"/>
      <c r="H742" s="245" t="s">
        <v>1</v>
      </c>
      <c r="I742" s="247"/>
      <c r="J742" s="243"/>
      <c r="K742" s="243"/>
      <c r="L742" s="248"/>
      <c r="M742" s="249"/>
      <c r="N742" s="250"/>
      <c r="O742" s="250"/>
      <c r="P742" s="250"/>
      <c r="Q742" s="250"/>
      <c r="R742" s="250"/>
      <c r="S742" s="250"/>
      <c r="T742" s="251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52" t="s">
        <v>201</v>
      </c>
      <c r="AU742" s="252" t="s">
        <v>94</v>
      </c>
      <c r="AV742" s="13" t="s">
        <v>92</v>
      </c>
      <c r="AW742" s="13" t="s">
        <v>40</v>
      </c>
      <c r="AX742" s="13" t="s">
        <v>85</v>
      </c>
      <c r="AY742" s="252" t="s">
        <v>193</v>
      </c>
    </row>
    <row r="743" s="13" customFormat="1">
      <c r="A743" s="13"/>
      <c r="B743" s="242"/>
      <c r="C743" s="243"/>
      <c r="D743" s="244" t="s">
        <v>201</v>
      </c>
      <c r="E743" s="245" t="s">
        <v>1</v>
      </c>
      <c r="F743" s="246" t="s">
        <v>1757</v>
      </c>
      <c r="G743" s="243"/>
      <c r="H743" s="245" t="s">
        <v>1</v>
      </c>
      <c r="I743" s="247"/>
      <c r="J743" s="243"/>
      <c r="K743" s="243"/>
      <c r="L743" s="248"/>
      <c r="M743" s="249"/>
      <c r="N743" s="250"/>
      <c r="O743" s="250"/>
      <c r="P743" s="250"/>
      <c r="Q743" s="250"/>
      <c r="R743" s="250"/>
      <c r="S743" s="250"/>
      <c r="T743" s="251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52" t="s">
        <v>201</v>
      </c>
      <c r="AU743" s="252" t="s">
        <v>94</v>
      </c>
      <c r="AV743" s="13" t="s">
        <v>92</v>
      </c>
      <c r="AW743" s="13" t="s">
        <v>40</v>
      </c>
      <c r="AX743" s="13" t="s">
        <v>85</v>
      </c>
      <c r="AY743" s="252" t="s">
        <v>193</v>
      </c>
    </row>
    <row r="744" s="13" customFormat="1">
      <c r="A744" s="13"/>
      <c r="B744" s="242"/>
      <c r="C744" s="243"/>
      <c r="D744" s="244" t="s">
        <v>201</v>
      </c>
      <c r="E744" s="245" t="s">
        <v>1</v>
      </c>
      <c r="F744" s="246" t="s">
        <v>1758</v>
      </c>
      <c r="G744" s="243"/>
      <c r="H744" s="245" t="s">
        <v>1</v>
      </c>
      <c r="I744" s="247"/>
      <c r="J744" s="243"/>
      <c r="K744" s="243"/>
      <c r="L744" s="248"/>
      <c r="M744" s="249"/>
      <c r="N744" s="250"/>
      <c r="O744" s="250"/>
      <c r="P744" s="250"/>
      <c r="Q744" s="250"/>
      <c r="R744" s="250"/>
      <c r="S744" s="250"/>
      <c r="T744" s="251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52" t="s">
        <v>201</v>
      </c>
      <c r="AU744" s="252" t="s">
        <v>94</v>
      </c>
      <c r="AV744" s="13" t="s">
        <v>92</v>
      </c>
      <c r="AW744" s="13" t="s">
        <v>40</v>
      </c>
      <c r="AX744" s="13" t="s">
        <v>85</v>
      </c>
      <c r="AY744" s="252" t="s">
        <v>193</v>
      </c>
    </row>
    <row r="745" s="13" customFormat="1">
      <c r="A745" s="13"/>
      <c r="B745" s="242"/>
      <c r="C745" s="243"/>
      <c r="D745" s="244" t="s">
        <v>201</v>
      </c>
      <c r="E745" s="245" t="s">
        <v>1</v>
      </c>
      <c r="F745" s="246" t="s">
        <v>1759</v>
      </c>
      <c r="G745" s="243"/>
      <c r="H745" s="245" t="s">
        <v>1</v>
      </c>
      <c r="I745" s="247"/>
      <c r="J745" s="243"/>
      <c r="K745" s="243"/>
      <c r="L745" s="248"/>
      <c r="M745" s="249"/>
      <c r="N745" s="250"/>
      <c r="O745" s="250"/>
      <c r="P745" s="250"/>
      <c r="Q745" s="250"/>
      <c r="R745" s="250"/>
      <c r="S745" s="250"/>
      <c r="T745" s="251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52" t="s">
        <v>201</v>
      </c>
      <c r="AU745" s="252" t="s">
        <v>94</v>
      </c>
      <c r="AV745" s="13" t="s">
        <v>92</v>
      </c>
      <c r="AW745" s="13" t="s">
        <v>40</v>
      </c>
      <c r="AX745" s="13" t="s">
        <v>85</v>
      </c>
      <c r="AY745" s="252" t="s">
        <v>193</v>
      </c>
    </row>
    <row r="746" s="13" customFormat="1">
      <c r="A746" s="13"/>
      <c r="B746" s="242"/>
      <c r="C746" s="243"/>
      <c r="D746" s="244" t="s">
        <v>201</v>
      </c>
      <c r="E746" s="245" t="s">
        <v>1</v>
      </c>
      <c r="F746" s="246" t="s">
        <v>1760</v>
      </c>
      <c r="G746" s="243"/>
      <c r="H746" s="245" t="s">
        <v>1</v>
      </c>
      <c r="I746" s="247"/>
      <c r="J746" s="243"/>
      <c r="K746" s="243"/>
      <c r="L746" s="248"/>
      <c r="M746" s="249"/>
      <c r="N746" s="250"/>
      <c r="O746" s="250"/>
      <c r="P746" s="250"/>
      <c r="Q746" s="250"/>
      <c r="R746" s="250"/>
      <c r="S746" s="250"/>
      <c r="T746" s="251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52" t="s">
        <v>201</v>
      </c>
      <c r="AU746" s="252" t="s">
        <v>94</v>
      </c>
      <c r="AV746" s="13" t="s">
        <v>92</v>
      </c>
      <c r="AW746" s="13" t="s">
        <v>40</v>
      </c>
      <c r="AX746" s="13" t="s">
        <v>85</v>
      </c>
      <c r="AY746" s="252" t="s">
        <v>193</v>
      </c>
    </row>
    <row r="747" s="13" customFormat="1">
      <c r="A747" s="13"/>
      <c r="B747" s="242"/>
      <c r="C747" s="243"/>
      <c r="D747" s="244" t="s">
        <v>201</v>
      </c>
      <c r="E747" s="245" t="s">
        <v>1</v>
      </c>
      <c r="F747" s="246" t="s">
        <v>1761</v>
      </c>
      <c r="G747" s="243"/>
      <c r="H747" s="245" t="s">
        <v>1</v>
      </c>
      <c r="I747" s="247"/>
      <c r="J747" s="243"/>
      <c r="K747" s="243"/>
      <c r="L747" s="248"/>
      <c r="M747" s="249"/>
      <c r="N747" s="250"/>
      <c r="O747" s="250"/>
      <c r="P747" s="250"/>
      <c r="Q747" s="250"/>
      <c r="R747" s="250"/>
      <c r="S747" s="250"/>
      <c r="T747" s="251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52" t="s">
        <v>201</v>
      </c>
      <c r="AU747" s="252" t="s">
        <v>94</v>
      </c>
      <c r="AV747" s="13" t="s">
        <v>92</v>
      </c>
      <c r="AW747" s="13" t="s">
        <v>40</v>
      </c>
      <c r="AX747" s="13" t="s">
        <v>85</v>
      </c>
      <c r="AY747" s="252" t="s">
        <v>193</v>
      </c>
    </row>
    <row r="748" s="14" customFormat="1">
      <c r="A748" s="14"/>
      <c r="B748" s="253"/>
      <c r="C748" s="254"/>
      <c r="D748" s="244" t="s">
        <v>201</v>
      </c>
      <c r="E748" s="255" t="s">
        <v>1</v>
      </c>
      <c r="F748" s="256" t="s">
        <v>266</v>
      </c>
      <c r="G748" s="254"/>
      <c r="H748" s="257">
        <v>8</v>
      </c>
      <c r="I748" s="258"/>
      <c r="J748" s="254"/>
      <c r="K748" s="254"/>
      <c r="L748" s="259"/>
      <c r="M748" s="260"/>
      <c r="N748" s="261"/>
      <c r="O748" s="261"/>
      <c r="P748" s="261"/>
      <c r="Q748" s="261"/>
      <c r="R748" s="261"/>
      <c r="S748" s="261"/>
      <c r="T748" s="262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63" t="s">
        <v>201</v>
      </c>
      <c r="AU748" s="263" t="s">
        <v>94</v>
      </c>
      <c r="AV748" s="14" t="s">
        <v>94</v>
      </c>
      <c r="AW748" s="14" t="s">
        <v>40</v>
      </c>
      <c r="AX748" s="14" t="s">
        <v>92</v>
      </c>
      <c r="AY748" s="263" t="s">
        <v>193</v>
      </c>
    </row>
    <row r="749" s="2" customFormat="1" ht="24.15" customHeight="1">
      <c r="A749" s="40"/>
      <c r="B749" s="41"/>
      <c r="C749" s="229" t="s">
        <v>1762</v>
      </c>
      <c r="D749" s="229" t="s">
        <v>196</v>
      </c>
      <c r="E749" s="230" t="s">
        <v>1647</v>
      </c>
      <c r="F749" s="231" t="s">
        <v>1648</v>
      </c>
      <c r="G749" s="232" t="s">
        <v>160</v>
      </c>
      <c r="H749" s="233">
        <v>9</v>
      </c>
      <c r="I749" s="234"/>
      <c r="J749" s="235">
        <f>ROUND(I749*H749,2)</f>
        <v>0</v>
      </c>
      <c r="K749" s="231" t="s">
        <v>222</v>
      </c>
      <c r="L749" s="46"/>
      <c r="M749" s="236" t="s">
        <v>1</v>
      </c>
      <c r="N749" s="237" t="s">
        <v>50</v>
      </c>
      <c r="O749" s="93"/>
      <c r="P749" s="238">
        <f>O749*H749</f>
        <v>0</v>
      </c>
      <c r="Q749" s="238">
        <v>0</v>
      </c>
      <c r="R749" s="238">
        <f>Q749*H749</f>
        <v>0</v>
      </c>
      <c r="S749" s="238">
        <v>0</v>
      </c>
      <c r="T749" s="239">
        <f>S749*H749</f>
        <v>0</v>
      </c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R749" s="240" t="s">
        <v>580</v>
      </c>
      <c r="AT749" s="240" t="s">
        <v>196</v>
      </c>
      <c r="AU749" s="240" t="s">
        <v>94</v>
      </c>
      <c r="AY749" s="18" t="s">
        <v>193</v>
      </c>
      <c r="BE749" s="241">
        <f>IF(N749="základní",J749,0)</f>
        <v>0</v>
      </c>
      <c r="BF749" s="241">
        <f>IF(N749="snížená",J749,0)</f>
        <v>0</v>
      </c>
      <c r="BG749" s="241">
        <f>IF(N749="zákl. přenesená",J749,0)</f>
        <v>0</v>
      </c>
      <c r="BH749" s="241">
        <f>IF(N749="sníž. přenesená",J749,0)</f>
        <v>0</v>
      </c>
      <c r="BI749" s="241">
        <f>IF(N749="nulová",J749,0)</f>
        <v>0</v>
      </c>
      <c r="BJ749" s="18" t="s">
        <v>92</v>
      </c>
      <c r="BK749" s="241">
        <f>ROUND(I749*H749,2)</f>
        <v>0</v>
      </c>
      <c r="BL749" s="18" t="s">
        <v>580</v>
      </c>
      <c r="BM749" s="240" t="s">
        <v>1763</v>
      </c>
    </row>
    <row r="750" s="14" customFormat="1">
      <c r="A750" s="14"/>
      <c r="B750" s="253"/>
      <c r="C750" s="254"/>
      <c r="D750" s="244" t="s">
        <v>201</v>
      </c>
      <c r="E750" s="255" t="s">
        <v>1</v>
      </c>
      <c r="F750" s="256" t="s">
        <v>1570</v>
      </c>
      <c r="G750" s="254"/>
      <c r="H750" s="257">
        <v>9</v>
      </c>
      <c r="I750" s="258"/>
      <c r="J750" s="254"/>
      <c r="K750" s="254"/>
      <c r="L750" s="259"/>
      <c r="M750" s="260"/>
      <c r="N750" s="261"/>
      <c r="O750" s="261"/>
      <c r="P750" s="261"/>
      <c r="Q750" s="261"/>
      <c r="R750" s="261"/>
      <c r="S750" s="261"/>
      <c r="T750" s="262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63" t="s">
        <v>201</v>
      </c>
      <c r="AU750" s="263" t="s">
        <v>94</v>
      </c>
      <c r="AV750" s="14" t="s">
        <v>94</v>
      </c>
      <c r="AW750" s="14" t="s">
        <v>40</v>
      </c>
      <c r="AX750" s="14" t="s">
        <v>92</v>
      </c>
      <c r="AY750" s="263" t="s">
        <v>193</v>
      </c>
    </row>
    <row r="751" s="2" customFormat="1" ht="24.15" customHeight="1">
      <c r="A751" s="40"/>
      <c r="B751" s="41"/>
      <c r="C751" s="229" t="s">
        <v>1764</v>
      </c>
      <c r="D751" s="229" t="s">
        <v>196</v>
      </c>
      <c r="E751" s="230" t="s">
        <v>1453</v>
      </c>
      <c r="F751" s="231" t="s">
        <v>1454</v>
      </c>
      <c r="G751" s="232" t="s">
        <v>160</v>
      </c>
      <c r="H751" s="233">
        <v>3</v>
      </c>
      <c r="I751" s="234"/>
      <c r="J751" s="235">
        <f>ROUND(I751*H751,2)</f>
        <v>0</v>
      </c>
      <c r="K751" s="231" t="s">
        <v>222</v>
      </c>
      <c r="L751" s="46"/>
      <c r="M751" s="236" t="s">
        <v>1</v>
      </c>
      <c r="N751" s="237" t="s">
        <v>50</v>
      </c>
      <c r="O751" s="93"/>
      <c r="P751" s="238">
        <f>O751*H751</f>
        <v>0</v>
      </c>
      <c r="Q751" s="238">
        <v>0</v>
      </c>
      <c r="R751" s="238">
        <f>Q751*H751</f>
        <v>0</v>
      </c>
      <c r="S751" s="238">
        <v>0</v>
      </c>
      <c r="T751" s="239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40" t="s">
        <v>580</v>
      </c>
      <c r="AT751" s="240" t="s">
        <v>196</v>
      </c>
      <c r="AU751" s="240" t="s">
        <v>94</v>
      </c>
      <c r="AY751" s="18" t="s">
        <v>193</v>
      </c>
      <c r="BE751" s="241">
        <f>IF(N751="základní",J751,0)</f>
        <v>0</v>
      </c>
      <c r="BF751" s="241">
        <f>IF(N751="snížená",J751,0)</f>
        <v>0</v>
      </c>
      <c r="BG751" s="241">
        <f>IF(N751="zákl. přenesená",J751,0)</f>
        <v>0</v>
      </c>
      <c r="BH751" s="241">
        <f>IF(N751="sníž. přenesená",J751,0)</f>
        <v>0</v>
      </c>
      <c r="BI751" s="241">
        <f>IF(N751="nulová",J751,0)</f>
        <v>0</v>
      </c>
      <c r="BJ751" s="18" t="s">
        <v>92</v>
      </c>
      <c r="BK751" s="241">
        <f>ROUND(I751*H751,2)</f>
        <v>0</v>
      </c>
      <c r="BL751" s="18" t="s">
        <v>580</v>
      </c>
      <c r="BM751" s="240" t="s">
        <v>1765</v>
      </c>
    </row>
    <row r="752" s="14" customFormat="1">
      <c r="A752" s="14"/>
      <c r="B752" s="253"/>
      <c r="C752" s="254"/>
      <c r="D752" s="244" t="s">
        <v>201</v>
      </c>
      <c r="E752" s="255" t="s">
        <v>1</v>
      </c>
      <c r="F752" s="256" t="s">
        <v>1766</v>
      </c>
      <c r="G752" s="254"/>
      <c r="H752" s="257">
        <v>3</v>
      </c>
      <c r="I752" s="258"/>
      <c r="J752" s="254"/>
      <c r="K752" s="254"/>
      <c r="L752" s="259"/>
      <c r="M752" s="260"/>
      <c r="N752" s="261"/>
      <c r="O752" s="261"/>
      <c r="P752" s="261"/>
      <c r="Q752" s="261"/>
      <c r="R752" s="261"/>
      <c r="S752" s="261"/>
      <c r="T752" s="262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63" t="s">
        <v>201</v>
      </c>
      <c r="AU752" s="263" t="s">
        <v>94</v>
      </c>
      <c r="AV752" s="14" t="s">
        <v>94</v>
      </c>
      <c r="AW752" s="14" t="s">
        <v>40</v>
      </c>
      <c r="AX752" s="14" t="s">
        <v>92</v>
      </c>
      <c r="AY752" s="263" t="s">
        <v>193</v>
      </c>
    </row>
    <row r="753" s="2" customFormat="1" ht="24.15" customHeight="1">
      <c r="A753" s="40"/>
      <c r="B753" s="41"/>
      <c r="C753" s="229" t="s">
        <v>1767</v>
      </c>
      <c r="D753" s="229" t="s">
        <v>196</v>
      </c>
      <c r="E753" s="230" t="s">
        <v>1475</v>
      </c>
      <c r="F753" s="231" t="s">
        <v>1476</v>
      </c>
      <c r="G753" s="232" t="s">
        <v>160</v>
      </c>
      <c r="H753" s="233">
        <v>3</v>
      </c>
      <c r="I753" s="234"/>
      <c r="J753" s="235">
        <f>ROUND(I753*H753,2)</f>
        <v>0</v>
      </c>
      <c r="K753" s="231" t="s">
        <v>222</v>
      </c>
      <c r="L753" s="46"/>
      <c r="M753" s="236" t="s">
        <v>1</v>
      </c>
      <c r="N753" s="237" t="s">
        <v>50</v>
      </c>
      <c r="O753" s="93"/>
      <c r="P753" s="238">
        <f>O753*H753</f>
        <v>0</v>
      </c>
      <c r="Q753" s="238">
        <v>0</v>
      </c>
      <c r="R753" s="238">
        <f>Q753*H753</f>
        <v>0</v>
      </c>
      <c r="S753" s="238">
        <v>0</v>
      </c>
      <c r="T753" s="239">
        <f>S753*H753</f>
        <v>0</v>
      </c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R753" s="240" t="s">
        <v>580</v>
      </c>
      <c r="AT753" s="240" t="s">
        <v>196</v>
      </c>
      <c r="AU753" s="240" t="s">
        <v>94</v>
      </c>
      <c r="AY753" s="18" t="s">
        <v>193</v>
      </c>
      <c r="BE753" s="241">
        <f>IF(N753="základní",J753,0)</f>
        <v>0</v>
      </c>
      <c r="BF753" s="241">
        <f>IF(N753="snížená",J753,0)</f>
        <v>0</v>
      </c>
      <c r="BG753" s="241">
        <f>IF(N753="zákl. přenesená",J753,0)</f>
        <v>0</v>
      </c>
      <c r="BH753" s="241">
        <f>IF(N753="sníž. přenesená",J753,0)</f>
        <v>0</v>
      </c>
      <c r="BI753" s="241">
        <f>IF(N753="nulová",J753,0)</f>
        <v>0</v>
      </c>
      <c r="BJ753" s="18" t="s">
        <v>92</v>
      </c>
      <c r="BK753" s="241">
        <f>ROUND(I753*H753,2)</f>
        <v>0</v>
      </c>
      <c r="BL753" s="18" t="s">
        <v>580</v>
      </c>
      <c r="BM753" s="240" t="s">
        <v>1768</v>
      </c>
    </row>
    <row r="754" s="14" customFormat="1">
      <c r="A754" s="14"/>
      <c r="B754" s="253"/>
      <c r="C754" s="254"/>
      <c r="D754" s="244" t="s">
        <v>201</v>
      </c>
      <c r="E754" s="255" t="s">
        <v>1</v>
      </c>
      <c r="F754" s="256" t="s">
        <v>1766</v>
      </c>
      <c r="G754" s="254"/>
      <c r="H754" s="257">
        <v>3</v>
      </c>
      <c r="I754" s="258"/>
      <c r="J754" s="254"/>
      <c r="K754" s="254"/>
      <c r="L754" s="259"/>
      <c r="M754" s="260"/>
      <c r="N754" s="261"/>
      <c r="O754" s="261"/>
      <c r="P754" s="261"/>
      <c r="Q754" s="261"/>
      <c r="R754" s="261"/>
      <c r="S754" s="261"/>
      <c r="T754" s="262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63" t="s">
        <v>201</v>
      </c>
      <c r="AU754" s="263" t="s">
        <v>94</v>
      </c>
      <c r="AV754" s="14" t="s">
        <v>94</v>
      </c>
      <c r="AW754" s="14" t="s">
        <v>40</v>
      </c>
      <c r="AX754" s="14" t="s">
        <v>92</v>
      </c>
      <c r="AY754" s="263" t="s">
        <v>193</v>
      </c>
    </row>
    <row r="755" s="2" customFormat="1" ht="24.15" customHeight="1">
      <c r="A755" s="40"/>
      <c r="B755" s="41"/>
      <c r="C755" s="229" t="s">
        <v>1769</v>
      </c>
      <c r="D755" s="229" t="s">
        <v>196</v>
      </c>
      <c r="E755" s="230" t="s">
        <v>1770</v>
      </c>
      <c r="F755" s="231" t="s">
        <v>1771</v>
      </c>
      <c r="G755" s="232" t="s">
        <v>160</v>
      </c>
      <c r="H755" s="233">
        <v>10.5</v>
      </c>
      <c r="I755" s="234"/>
      <c r="J755" s="235">
        <f>ROUND(I755*H755,2)</f>
        <v>0</v>
      </c>
      <c r="K755" s="231" t="s">
        <v>222</v>
      </c>
      <c r="L755" s="46"/>
      <c r="M755" s="236" t="s">
        <v>1</v>
      </c>
      <c r="N755" s="237" t="s">
        <v>50</v>
      </c>
      <c r="O755" s="93"/>
      <c r="P755" s="238">
        <f>O755*H755</f>
        <v>0</v>
      </c>
      <c r="Q755" s="238">
        <v>0</v>
      </c>
      <c r="R755" s="238">
        <f>Q755*H755</f>
        <v>0</v>
      </c>
      <c r="S755" s="238">
        <v>0</v>
      </c>
      <c r="T755" s="239">
        <f>S755*H755</f>
        <v>0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40" t="s">
        <v>580</v>
      </c>
      <c r="AT755" s="240" t="s">
        <v>196</v>
      </c>
      <c r="AU755" s="240" t="s">
        <v>94</v>
      </c>
      <c r="AY755" s="18" t="s">
        <v>193</v>
      </c>
      <c r="BE755" s="241">
        <f>IF(N755="základní",J755,0)</f>
        <v>0</v>
      </c>
      <c r="BF755" s="241">
        <f>IF(N755="snížená",J755,0)</f>
        <v>0</v>
      </c>
      <c r="BG755" s="241">
        <f>IF(N755="zákl. přenesená",J755,0)</f>
        <v>0</v>
      </c>
      <c r="BH755" s="241">
        <f>IF(N755="sníž. přenesená",J755,0)</f>
        <v>0</v>
      </c>
      <c r="BI755" s="241">
        <f>IF(N755="nulová",J755,0)</f>
        <v>0</v>
      </c>
      <c r="BJ755" s="18" t="s">
        <v>92</v>
      </c>
      <c r="BK755" s="241">
        <f>ROUND(I755*H755,2)</f>
        <v>0</v>
      </c>
      <c r="BL755" s="18" t="s">
        <v>580</v>
      </c>
      <c r="BM755" s="240" t="s">
        <v>1772</v>
      </c>
    </row>
    <row r="756" s="14" customFormat="1">
      <c r="A756" s="14"/>
      <c r="B756" s="253"/>
      <c r="C756" s="254"/>
      <c r="D756" s="244" t="s">
        <v>201</v>
      </c>
      <c r="E756" s="255" t="s">
        <v>1</v>
      </c>
      <c r="F756" s="256" t="s">
        <v>1773</v>
      </c>
      <c r="G756" s="254"/>
      <c r="H756" s="257">
        <v>10.5</v>
      </c>
      <c r="I756" s="258"/>
      <c r="J756" s="254"/>
      <c r="K756" s="254"/>
      <c r="L756" s="259"/>
      <c r="M756" s="260"/>
      <c r="N756" s="261"/>
      <c r="O756" s="261"/>
      <c r="P756" s="261"/>
      <c r="Q756" s="261"/>
      <c r="R756" s="261"/>
      <c r="S756" s="261"/>
      <c r="T756" s="262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3" t="s">
        <v>201</v>
      </c>
      <c r="AU756" s="263" t="s">
        <v>94</v>
      </c>
      <c r="AV756" s="14" t="s">
        <v>94</v>
      </c>
      <c r="AW756" s="14" t="s">
        <v>40</v>
      </c>
      <c r="AX756" s="14" t="s">
        <v>92</v>
      </c>
      <c r="AY756" s="263" t="s">
        <v>193</v>
      </c>
    </row>
    <row r="757" s="2" customFormat="1" ht="24.15" customHeight="1">
      <c r="A757" s="40"/>
      <c r="B757" s="41"/>
      <c r="C757" s="229" t="s">
        <v>1774</v>
      </c>
      <c r="D757" s="229" t="s">
        <v>196</v>
      </c>
      <c r="E757" s="230" t="s">
        <v>1620</v>
      </c>
      <c r="F757" s="231" t="s">
        <v>1621</v>
      </c>
      <c r="G757" s="232" t="s">
        <v>221</v>
      </c>
      <c r="H757" s="233">
        <v>24</v>
      </c>
      <c r="I757" s="234"/>
      <c r="J757" s="235">
        <f>ROUND(I757*H757,2)</f>
        <v>0</v>
      </c>
      <c r="K757" s="231" t="s">
        <v>222</v>
      </c>
      <c r="L757" s="46"/>
      <c r="M757" s="236" t="s">
        <v>1</v>
      </c>
      <c r="N757" s="237" t="s">
        <v>50</v>
      </c>
      <c r="O757" s="93"/>
      <c r="P757" s="238">
        <f>O757*H757</f>
        <v>0</v>
      </c>
      <c r="Q757" s="238">
        <v>5.2000000000000002E-06</v>
      </c>
      <c r="R757" s="238">
        <f>Q757*H757</f>
        <v>0.0001248</v>
      </c>
      <c r="S757" s="238">
        <v>0</v>
      </c>
      <c r="T757" s="239">
        <f>S757*H757</f>
        <v>0</v>
      </c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R757" s="240" t="s">
        <v>580</v>
      </c>
      <c r="AT757" s="240" t="s">
        <v>196</v>
      </c>
      <c r="AU757" s="240" t="s">
        <v>94</v>
      </c>
      <c r="AY757" s="18" t="s">
        <v>193</v>
      </c>
      <c r="BE757" s="241">
        <f>IF(N757="základní",J757,0)</f>
        <v>0</v>
      </c>
      <c r="BF757" s="241">
        <f>IF(N757="snížená",J757,0)</f>
        <v>0</v>
      </c>
      <c r="BG757" s="241">
        <f>IF(N757="zákl. přenesená",J757,0)</f>
        <v>0</v>
      </c>
      <c r="BH757" s="241">
        <f>IF(N757="sníž. přenesená",J757,0)</f>
        <v>0</v>
      </c>
      <c r="BI757" s="241">
        <f>IF(N757="nulová",J757,0)</f>
        <v>0</v>
      </c>
      <c r="BJ757" s="18" t="s">
        <v>92</v>
      </c>
      <c r="BK757" s="241">
        <f>ROUND(I757*H757,2)</f>
        <v>0</v>
      </c>
      <c r="BL757" s="18" t="s">
        <v>580</v>
      </c>
      <c r="BM757" s="240" t="s">
        <v>1775</v>
      </c>
    </row>
    <row r="758" s="13" customFormat="1">
      <c r="A758" s="13"/>
      <c r="B758" s="242"/>
      <c r="C758" s="243"/>
      <c r="D758" s="244" t="s">
        <v>201</v>
      </c>
      <c r="E758" s="245" t="s">
        <v>1</v>
      </c>
      <c r="F758" s="246" t="s">
        <v>1759</v>
      </c>
      <c r="G758" s="243"/>
      <c r="H758" s="245" t="s">
        <v>1</v>
      </c>
      <c r="I758" s="247"/>
      <c r="J758" s="243"/>
      <c r="K758" s="243"/>
      <c r="L758" s="248"/>
      <c r="M758" s="249"/>
      <c r="N758" s="250"/>
      <c r="O758" s="250"/>
      <c r="P758" s="250"/>
      <c r="Q758" s="250"/>
      <c r="R758" s="250"/>
      <c r="S758" s="250"/>
      <c r="T758" s="251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52" t="s">
        <v>201</v>
      </c>
      <c r="AU758" s="252" t="s">
        <v>94</v>
      </c>
      <c r="AV758" s="13" t="s">
        <v>92</v>
      </c>
      <c r="AW758" s="13" t="s">
        <v>40</v>
      </c>
      <c r="AX758" s="13" t="s">
        <v>85</v>
      </c>
      <c r="AY758" s="252" t="s">
        <v>193</v>
      </c>
    </row>
    <row r="759" s="13" customFormat="1">
      <c r="A759" s="13"/>
      <c r="B759" s="242"/>
      <c r="C759" s="243"/>
      <c r="D759" s="244" t="s">
        <v>201</v>
      </c>
      <c r="E759" s="245" t="s">
        <v>1</v>
      </c>
      <c r="F759" s="246" t="s">
        <v>1776</v>
      </c>
      <c r="G759" s="243"/>
      <c r="H759" s="245" t="s">
        <v>1</v>
      </c>
      <c r="I759" s="247"/>
      <c r="J759" s="243"/>
      <c r="K759" s="243"/>
      <c r="L759" s="248"/>
      <c r="M759" s="249"/>
      <c r="N759" s="250"/>
      <c r="O759" s="250"/>
      <c r="P759" s="250"/>
      <c r="Q759" s="250"/>
      <c r="R759" s="250"/>
      <c r="S759" s="250"/>
      <c r="T759" s="251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52" t="s">
        <v>201</v>
      </c>
      <c r="AU759" s="252" t="s">
        <v>94</v>
      </c>
      <c r="AV759" s="13" t="s">
        <v>92</v>
      </c>
      <c r="AW759" s="13" t="s">
        <v>40</v>
      </c>
      <c r="AX759" s="13" t="s">
        <v>85</v>
      </c>
      <c r="AY759" s="252" t="s">
        <v>193</v>
      </c>
    </row>
    <row r="760" s="14" customFormat="1">
      <c r="A760" s="14"/>
      <c r="B760" s="253"/>
      <c r="C760" s="254"/>
      <c r="D760" s="244" t="s">
        <v>201</v>
      </c>
      <c r="E760" s="255" t="s">
        <v>1</v>
      </c>
      <c r="F760" s="256" t="s">
        <v>1409</v>
      </c>
      <c r="G760" s="254"/>
      <c r="H760" s="257">
        <v>6</v>
      </c>
      <c r="I760" s="258"/>
      <c r="J760" s="254"/>
      <c r="K760" s="254"/>
      <c r="L760" s="259"/>
      <c r="M760" s="260"/>
      <c r="N760" s="261"/>
      <c r="O760" s="261"/>
      <c r="P760" s="261"/>
      <c r="Q760" s="261"/>
      <c r="R760" s="261"/>
      <c r="S760" s="261"/>
      <c r="T760" s="262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63" t="s">
        <v>201</v>
      </c>
      <c r="AU760" s="263" t="s">
        <v>94</v>
      </c>
      <c r="AV760" s="14" t="s">
        <v>94</v>
      </c>
      <c r="AW760" s="14" t="s">
        <v>40</v>
      </c>
      <c r="AX760" s="14" t="s">
        <v>85</v>
      </c>
      <c r="AY760" s="263" t="s">
        <v>193</v>
      </c>
    </row>
    <row r="761" s="13" customFormat="1">
      <c r="A761" s="13"/>
      <c r="B761" s="242"/>
      <c r="C761" s="243"/>
      <c r="D761" s="244" t="s">
        <v>201</v>
      </c>
      <c r="E761" s="245" t="s">
        <v>1</v>
      </c>
      <c r="F761" s="246" t="s">
        <v>1777</v>
      </c>
      <c r="G761" s="243"/>
      <c r="H761" s="245" t="s">
        <v>1</v>
      </c>
      <c r="I761" s="247"/>
      <c r="J761" s="243"/>
      <c r="K761" s="243"/>
      <c r="L761" s="248"/>
      <c r="M761" s="249"/>
      <c r="N761" s="250"/>
      <c r="O761" s="250"/>
      <c r="P761" s="250"/>
      <c r="Q761" s="250"/>
      <c r="R761" s="250"/>
      <c r="S761" s="250"/>
      <c r="T761" s="251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52" t="s">
        <v>201</v>
      </c>
      <c r="AU761" s="252" t="s">
        <v>94</v>
      </c>
      <c r="AV761" s="13" t="s">
        <v>92</v>
      </c>
      <c r="AW761" s="13" t="s">
        <v>40</v>
      </c>
      <c r="AX761" s="13" t="s">
        <v>85</v>
      </c>
      <c r="AY761" s="252" t="s">
        <v>193</v>
      </c>
    </row>
    <row r="762" s="14" customFormat="1">
      <c r="A762" s="14"/>
      <c r="B762" s="253"/>
      <c r="C762" s="254"/>
      <c r="D762" s="244" t="s">
        <v>201</v>
      </c>
      <c r="E762" s="255" t="s">
        <v>1</v>
      </c>
      <c r="F762" s="256" t="s">
        <v>1412</v>
      </c>
      <c r="G762" s="254"/>
      <c r="H762" s="257">
        <v>4</v>
      </c>
      <c r="I762" s="258"/>
      <c r="J762" s="254"/>
      <c r="K762" s="254"/>
      <c r="L762" s="259"/>
      <c r="M762" s="260"/>
      <c r="N762" s="261"/>
      <c r="O762" s="261"/>
      <c r="P762" s="261"/>
      <c r="Q762" s="261"/>
      <c r="R762" s="261"/>
      <c r="S762" s="261"/>
      <c r="T762" s="262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63" t="s">
        <v>201</v>
      </c>
      <c r="AU762" s="263" t="s">
        <v>94</v>
      </c>
      <c r="AV762" s="14" t="s">
        <v>94</v>
      </c>
      <c r="AW762" s="14" t="s">
        <v>40</v>
      </c>
      <c r="AX762" s="14" t="s">
        <v>85</v>
      </c>
      <c r="AY762" s="263" t="s">
        <v>193</v>
      </c>
    </row>
    <row r="763" s="13" customFormat="1">
      <c r="A763" s="13"/>
      <c r="B763" s="242"/>
      <c r="C763" s="243"/>
      <c r="D763" s="244" t="s">
        <v>201</v>
      </c>
      <c r="E763" s="245" t="s">
        <v>1</v>
      </c>
      <c r="F763" s="246" t="s">
        <v>1761</v>
      </c>
      <c r="G763" s="243"/>
      <c r="H763" s="245" t="s">
        <v>1</v>
      </c>
      <c r="I763" s="247"/>
      <c r="J763" s="243"/>
      <c r="K763" s="243"/>
      <c r="L763" s="248"/>
      <c r="M763" s="249"/>
      <c r="N763" s="250"/>
      <c r="O763" s="250"/>
      <c r="P763" s="250"/>
      <c r="Q763" s="250"/>
      <c r="R763" s="250"/>
      <c r="S763" s="250"/>
      <c r="T763" s="251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52" t="s">
        <v>201</v>
      </c>
      <c r="AU763" s="252" t="s">
        <v>94</v>
      </c>
      <c r="AV763" s="13" t="s">
        <v>92</v>
      </c>
      <c r="AW763" s="13" t="s">
        <v>40</v>
      </c>
      <c r="AX763" s="13" t="s">
        <v>85</v>
      </c>
      <c r="AY763" s="252" t="s">
        <v>193</v>
      </c>
    </row>
    <row r="764" s="13" customFormat="1">
      <c r="A764" s="13"/>
      <c r="B764" s="242"/>
      <c r="C764" s="243"/>
      <c r="D764" s="244" t="s">
        <v>201</v>
      </c>
      <c r="E764" s="245" t="s">
        <v>1</v>
      </c>
      <c r="F764" s="246" t="s">
        <v>1778</v>
      </c>
      <c r="G764" s="243"/>
      <c r="H764" s="245" t="s">
        <v>1</v>
      </c>
      <c r="I764" s="247"/>
      <c r="J764" s="243"/>
      <c r="K764" s="243"/>
      <c r="L764" s="248"/>
      <c r="M764" s="249"/>
      <c r="N764" s="250"/>
      <c r="O764" s="250"/>
      <c r="P764" s="250"/>
      <c r="Q764" s="250"/>
      <c r="R764" s="250"/>
      <c r="S764" s="250"/>
      <c r="T764" s="251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52" t="s">
        <v>201</v>
      </c>
      <c r="AU764" s="252" t="s">
        <v>94</v>
      </c>
      <c r="AV764" s="13" t="s">
        <v>92</v>
      </c>
      <c r="AW764" s="13" t="s">
        <v>40</v>
      </c>
      <c r="AX764" s="13" t="s">
        <v>85</v>
      </c>
      <c r="AY764" s="252" t="s">
        <v>193</v>
      </c>
    </row>
    <row r="765" s="14" customFormat="1">
      <c r="A765" s="14"/>
      <c r="B765" s="253"/>
      <c r="C765" s="254"/>
      <c r="D765" s="244" t="s">
        <v>201</v>
      </c>
      <c r="E765" s="255" t="s">
        <v>1</v>
      </c>
      <c r="F765" s="256" t="s">
        <v>1419</v>
      </c>
      <c r="G765" s="254"/>
      <c r="H765" s="257">
        <v>12</v>
      </c>
      <c r="I765" s="258"/>
      <c r="J765" s="254"/>
      <c r="K765" s="254"/>
      <c r="L765" s="259"/>
      <c r="M765" s="260"/>
      <c r="N765" s="261"/>
      <c r="O765" s="261"/>
      <c r="P765" s="261"/>
      <c r="Q765" s="261"/>
      <c r="R765" s="261"/>
      <c r="S765" s="261"/>
      <c r="T765" s="262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63" t="s">
        <v>201</v>
      </c>
      <c r="AU765" s="263" t="s">
        <v>94</v>
      </c>
      <c r="AV765" s="14" t="s">
        <v>94</v>
      </c>
      <c r="AW765" s="14" t="s">
        <v>40</v>
      </c>
      <c r="AX765" s="14" t="s">
        <v>85</v>
      </c>
      <c r="AY765" s="263" t="s">
        <v>193</v>
      </c>
    </row>
    <row r="766" s="13" customFormat="1">
      <c r="A766" s="13"/>
      <c r="B766" s="242"/>
      <c r="C766" s="243"/>
      <c r="D766" s="244" t="s">
        <v>201</v>
      </c>
      <c r="E766" s="245" t="s">
        <v>1</v>
      </c>
      <c r="F766" s="246" t="s">
        <v>1733</v>
      </c>
      <c r="G766" s="243"/>
      <c r="H766" s="245" t="s">
        <v>1</v>
      </c>
      <c r="I766" s="247"/>
      <c r="J766" s="243"/>
      <c r="K766" s="243"/>
      <c r="L766" s="248"/>
      <c r="M766" s="249"/>
      <c r="N766" s="250"/>
      <c r="O766" s="250"/>
      <c r="P766" s="250"/>
      <c r="Q766" s="250"/>
      <c r="R766" s="250"/>
      <c r="S766" s="250"/>
      <c r="T766" s="251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52" t="s">
        <v>201</v>
      </c>
      <c r="AU766" s="252" t="s">
        <v>94</v>
      </c>
      <c r="AV766" s="13" t="s">
        <v>92</v>
      </c>
      <c r="AW766" s="13" t="s">
        <v>40</v>
      </c>
      <c r="AX766" s="13" t="s">
        <v>85</v>
      </c>
      <c r="AY766" s="252" t="s">
        <v>193</v>
      </c>
    </row>
    <row r="767" s="14" customFormat="1">
      <c r="A767" s="14"/>
      <c r="B767" s="253"/>
      <c r="C767" s="254"/>
      <c r="D767" s="244" t="s">
        <v>201</v>
      </c>
      <c r="E767" s="255" t="s">
        <v>1</v>
      </c>
      <c r="F767" s="256" t="s">
        <v>94</v>
      </c>
      <c r="G767" s="254"/>
      <c r="H767" s="257">
        <v>2</v>
      </c>
      <c r="I767" s="258"/>
      <c r="J767" s="254"/>
      <c r="K767" s="254"/>
      <c r="L767" s="259"/>
      <c r="M767" s="260"/>
      <c r="N767" s="261"/>
      <c r="O767" s="261"/>
      <c r="P767" s="261"/>
      <c r="Q767" s="261"/>
      <c r="R767" s="261"/>
      <c r="S767" s="261"/>
      <c r="T767" s="262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63" t="s">
        <v>201</v>
      </c>
      <c r="AU767" s="263" t="s">
        <v>94</v>
      </c>
      <c r="AV767" s="14" t="s">
        <v>94</v>
      </c>
      <c r="AW767" s="14" t="s">
        <v>40</v>
      </c>
      <c r="AX767" s="14" t="s">
        <v>85</v>
      </c>
      <c r="AY767" s="263" t="s">
        <v>193</v>
      </c>
    </row>
    <row r="768" s="15" customFormat="1">
      <c r="A768" s="15"/>
      <c r="B768" s="264"/>
      <c r="C768" s="265"/>
      <c r="D768" s="244" t="s">
        <v>201</v>
      </c>
      <c r="E768" s="266" t="s">
        <v>1</v>
      </c>
      <c r="F768" s="267" t="s">
        <v>252</v>
      </c>
      <c r="G768" s="265"/>
      <c r="H768" s="268">
        <v>24</v>
      </c>
      <c r="I768" s="269"/>
      <c r="J768" s="265"/>
      <c r="K768" s="265"/>
      <c r="L768" s="270"/>
      <c r="M768" s="271"/>
      <c r="N768" s="272"/>
      <c r="O768" s="272"/>
      <c r="P768" s="272"/>
      <c r="Q768" s="272"/>
      <c r="R768" s="272"/>
      <c r="S768" s="272"/>
      <c r="T768" s="273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74" t="s">
        <v>201</v>
      </c>
      <c r="AU768" s="274" t="s">
        <v>94</v>
      </c>
      <c r="AV768" s="15" t="s">
        <v>199</v>
      </c>
      <c r="AW768" s="15" t="s">
        <v>40</v>
      </c>
      <c r="AX768" s="15" t="s">
        <v>92</v>
      </c>
      <c r="AY768" s="274" t="s">
        <v>193</v>
      </c>
    </row>
    <row r="769" s="2" customFormat="1" ht="24.15" customHeight="1">
      <c r="A769" s="40"/>
      <c r="B769" s="41"/>
      <c r="C769" s="229" t="s">
        <v>1779</v>
      </c>
      <c r="D769" s="229" t="s">
        <v>196</v>
      </c>
      <c r="E769" s="230" t="s">
        <v>1482</v>
      </c>
      <c r="F769" s="231" t="s">
        <v>1483</v>
      </c>
      <c r="G769" s="232" t="s">
        <v>221</v>
      </c>
      <c r="H769" s="233">
        <v>13</v>
      </c>
      <c r="I769" s="234"/>
      <c r="J769" s="235">
        <f>ROUND(I769*H769,2)</f>
        <v>0</v>
      </c>
      <c r="K769" s="231" t="s">
        <v>222</v>
      </c>
      <c r="L769" s="46"/>
      <c r="M769" s="236" t="s">
        <v>1</v>
      </c>
      <c r="N769" s="237" t="s">
        <v>50</v>
      </c>
      <c r="O769" s="93"/>
      <c r="P769" s="238">
        <f>O769*H769</f>
        <v>0</v>
      </c>
      <c r="Q769" s="238">
        <v>1.8980000000000001E-05</v>
      </c>
      <c r="R769" s="238">
        <f>Q769*H769</f>
        <v>0.00024674000000000001</v>
      </c>
      <c r="S769" s="238">
        <v>0</v>
      </c>
      <c r="T769" s="239">
        <f>S769*H769</f>
        <v>0</v>
      </c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R769" s="240" t="s">
        <v>580</v>
      </c>
      <c r="AT769" s="240" t="s">
        <v>196</v>
      </c>
      <c r="AU769" s="240" t="s">
        <v>94</v>
      </c>
      <c r="AY769" s="18" t="s">
        <v>193</v>
      </c>
      <c r="BE769" s="241">
        <f>IF(N769="základní",J769,0)</f>
        <v>0</v>
      </c>
      <c r="BF769" s="241">
        <f>IF(N769="snížená",J769,0)</f>
        <v>0</v>
      </c>
      <c r="BG769" s="241">
        <f>IF(N769="zákl. přenesená",J769,0)</f>
        <v>0</v>
      </c>
      <c r="BH769" s="241">
        <f>IF(N769="sníž. přenesená",J769,0)</f>
        <v>0</v>
      </c>
      <c r="BI769" s="241">
        <f>IF(N769="nulová",J769,0)</f>
        <v>0</v>
      </c>
      <c r="BJ769" s="18" t="s">
        <v>92</v>
      </c>
      <c r="BK769" s="241">
        <f>ROUND(I769*H769,2)</f>
        <v>0</v>
      </c>
      <c r="BL769" s="18" t="s">
        <v>580</v>
      </c>
      <c r="BM769" s="240" t="s">
        <v>1780</v>
      </c>
    </row>
    <row r="770" s="13" customFormat="1">
      <c r="A770" s="13"/>
      <c r="B770" s="242"/>
      <c r="C770" s="243"/>
      <c r="D770" s="244" t="s">
        <v>201</v>
      </c>
      <c r="E770" s="245" t="s">
        <v>1</v>
      </c>
      <c r="F770" s="246" t="s">
        <v>1758</v>
      </c>
      <c r="G770" s="243"/>
      <c r="H770" s="245" t="s">
        <v>1</v>
      </c>
      <c r="I770" s="247"/>
      <c r="J770" s="243"/>
      <c r="K770" s="243"/>
      <c r="L770" s="248"/>
      <c r="M770" s="249"/>
      <c r="N770" s="250"/>
      <c r="O770" s="250"/>
      <c r="P770" s="250"/>
      <c r="Q770" s="250"/>
      <c r="R770" s="250"/>
      <c r="S770" s="250"/>
      <c r="T770" s="251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52" t="s">
        <v>201</v>
      </c>
      <c r="AU770" s="252" t="s">
        <v>94</v>
      </c>
      <c r="AV770" s="13" t="s">
        <v>92</v>
      </c>
      <c r="AW770" s="13" t="s">
        <v>40</v>
      </c>
      <c r="AX770" s="13" t="s">
        <v>85</v>
      </c>
      <c r="AY770" s="252" t="s">
        <v>193</v>
      </c>
    </row>
    <row r="771" s="13" customFormat="1">
      <c r="A771" s="13"/>
      <c r="B771" s="242"/>
      <c r="C771" s="243"/>
      <c r="D771" s="244" t="s">
        <v>201</v>
      </c>
      <c r="E771" s="245" t="s">
        <v>1</v>
      </c>
      <c r="F771" s="246" t="s">
        <v>1781</v>
      </c>
      <c r="G771" s="243"/>
      <c r="H771" s="245" t="s">
        <v>1</v>
      </c>
      <c r="I771" s="247"/>
      <c r="J771" s="243"/>
      <c r="K771" s="243"/>
      <c r="L771" s="248"/>
      <c r="M771" s="249"/>
      <c r="N771" s="250"/>
      <c r="O771" s="250"/>
      <c r="P771" s="250"/>
      <c r="Q771" s="250"/>
      <c r="R771" s="250"/>
      <c r="S771" s="250"/>
      <c r="T771" s="251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52" t="s">
        <v>201</v>
      </c>
      <c r="AU771" s="252" t="s">
        <v>94</v>
      </c>
      <c r="AV771" s="13" t="s">
        <v>92</v>
      </c>
      <c r="AW771" s="13" t="s">
        <v>40</v>
      </c>
      <c r="AX771" s="13" t="s">
        <v>85</v>
      </c>
      <c r="AY771" s="252" t="s">
        <v>193</v>
      </c>
    </row>
    <row r="772" s="14" customFormat="1">
      <c r="A772" s="14"/>
      <c r="B772" s="253"/>
      <c r="C772" s="254"/>
      <c r="D772" s="244" t="s">
        <v>201</v>
      </c>
      <c r="E772" s="255" t="s">
        <v>1</v>
      </c>
      <c r="F772" s="256" t="s">
        <v>1409</v>
      </c>
      <c r="G772" s="254"/>
      <c r="H772" s="257">
        <v>6</v>
      </c>
      <c r="I772" s="258"/>
      <c r="J772" s="254"/>
      <c r="K772" s="254"/>
      <c r="L772" s="259"/>
      <c r="M772" s="260"/>
      <c r="N772" s="261"/>
      <c r="O772" s="261"/>
      <c r="P772" s="261"/>
      <c r="Q772" s="261"/>
      <c r="R772" s="261"/>
      <c r="S772" s="261"/>
      <c r="T772" s="262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63" t="s">
        <v>201</v>
      </c>
      <c r="AU772" s="263" t="s">
        <v>94</v>
      </c>
      <c r="AV772" s="14" t="s">
        <v>94</v>
      </c>
      <c r="AW772" s="14" t="s">
        <v>40</v>
      </c>
      <c r="AX772" s="14" t="s">
        <v>85</v>
      </c>
      <c r="AY772" s="263" t="s">
        <v>193</v>
      </c>
    </row>
    <row r="773" s="13" customFormat="1">
      <c r="A773" s="13"/>
      <c r="B773" s="242"/>
      <c r="C773" s="243"/>
      <c r="D773" s="244" t="s">
        <v>201</v>
      </c>
      <c r="E773" s="245" t="s">
        <v>1</v>
      </c>
      <c r="F773" s="246" t="s">
        <v>1782</v>
      </c>
      <c r="G773" s="243"/>
      <c r="H773" s="245" t="s">
        <v>1</v>
      </c>
      <c r="I773" s="247"/>
      <c r="J773" s="243"/>
      <c r="K773" s="243"/>
      <c r="L773" s="248"/>
      <c r="M773" s="249"/>
      <c r="N773" s="250"/>
      <c r="O773" s="250"/>
      <c r="P773" s="250"/>
      <c r="Q773" s="250"/>
      <c r="R773" s="250"/>
      <c r="S773" s="250"/>
      <c r="T773" s="251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2" t="s">
        <v>201</v>
      </c>
      <c r="AU773" s="252" t="s">
        <v>94</v>
      </c>
      <c r="AV773" s="13" t="s">
        <v>92</v>
      </c>
      <c r="AW773" s="13" t="s">
        <v>40</v>
      </c>
      <c r="AX773" s="13" t="s">
        <v>85</v>
      </c>
      <c r="AY773" s="252" t="s">
        <v>193</v>
      </c>
    </row>
    <row r="774" s="14" customFormat="1">
      <c r="A774" s="14"/>
      <c r="B774" s="253"/>
      <c r="C774" s="254"/>
      <c r="D774" s="244" t="s">
        <v>201</v>
      </c>
      <c r="E774" s="255" t="s">
        <v>1</v>
      </c>
      <c r="F774" s="256" t="s">
        <v>1434</v>
      </c>
      <c r="G774" s="254"/>
      <c r="H774" s="257">
        <v>2</v>
      </c>
      <c r="I774" s="258"/>
      <c r="J774" s="254"/>
      <c r="K774" s="254"/>
      <c r="L774" s="259"/>
      <c r="M774" s="260"/>
      <c r="N774" s="261"/>
      <c r="O774" s="261"/>
      <c r="P774" s="261"/>
      <c r="Q774" s="261"/>
      <c r="R774" s="261"/>
      <c r="S774" s="261"/>
      <c r="T774" s="262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63" t="s">
        <v>201</v>
      </c>
      <c r="AU774" s="263" t="s">
        <v>94</v>
      </c>
      <c r="AV774" s="14" t="s">
        <v>94</v>
      </c>
      <c r="AW774" s="14" t="s">
        <v>40</v>
      </c>
      <c r="AX774" s="14" t="s">
        <v>85</v>
      </c>
      <c r="AY774" s="263" t="s">
        <v>193</v>
      </c>
    </row>
    <row r="775" s="13" customFormat="1">
      <c r="A775" s="13"/>
      <c r="B775" s="242"/>
      <c r="C775" s="243"/>
      <c r="D775" s="244" t="s">
        <v>201</v>
      </c>
      <c r="E775" s="245" t="s">
        <v>1</v>
      </c>
      <c r="F775" s="246" t="s">
        <v>1757</v>
      </c>
      <c r="G775" s="243"/>
      <c r="H775" s="245" t="s">
        <v>1</v>
      </c>
      <c r="I775" s="247"/>
      <c r="J775" s="243"/>
      <c r="K775" s="243"/>
      <c r="L775" s="248"/>
      <c r="M775" s="249"/>
      <c r="N775" s="250"/>
      <c r="O775" s="250"/>
      <c r="P775" s="250"/>
      <c r="Q775" s="250"/>
      <c r="R775" s="250"/>
      <c r="S775" s="250"/>
      <c r="T775" s="251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52" t="s">
        <v>201</v>
      </c>
      <c r="AU775" s="252" t="s">
        <v>94</v>
      </c>
      <c r="AV775" s="13" t="s">
        <v>92</v>
      </c>
      <c r="AW775" s="13" t="s">
        <v>40</v>
      </c>
      <c r="AX775" s="13" t="s">
        <v>85</v>
      </c>
      <c r="AY775" s="252" t="s">
        <v>193</v>
      </c>
    </row>
    <row r="776" s="13" customFormat="1">
      <c r="A776" s="13"/>
      <c r="B776" s="242"/>
      <c r="C776" s="243"/>
      <c r="D776" s="244" t="s">
        <v>201</v>
      </c>
      <c r="E776" s="245" t="s">
        <v>1</v>
      </c>
      <c r="F776" s="246" t="s">
        <v>1553</v>
      </c>
      <c r="G776" s="243"/>
      <c r="H776" s="245" t="s">
        <v>1</v>
      </c>
      <c r="I776" s="247"/>
      <c r="J776" s="243"/>
      <c r="K776" s="243"/>
      <c r="L776" s="248"/>
      <c r="M776" s="249"/>
      <c r="N776" s="250"/>
      <c r="O776" s="250"/>
      <c r="P776" s="250"/>
      <c r="Q776" s="250"/>
      <c r="R776" s="250"/>
      <c r="S776" s="250"/>
      <c r="T776" s="251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52" t="s">
        <v>201</v>
      </c>
      <c r="AU776" s="252" t="s">
        <v>94</v>
      </c>
      <c r="AV776" s="13" t="s">
        <v>92</v>
      </c>
      <c r="AW776" s="13" t="s">
        <v>40</v>
      </c>
      <c r="AX776" s="13" t="s">
        <v>85</v>
      </c>
      <c r="AY776" s="252" t="s">
        <v>193</v>
      </c>
    </row>
    <row r="777" s="14" customFormat="1">
      <c r="A777" s="14"/>
      <c r="B777" s="253"/>
      <c r="C777" s="254"/>
      <c r="D777" s="244" t="s">
        <v>201</v>
      </c>
      <c r="E777" s="255" t="s">
        <v>1</v>
      </c>
      <c r="F777" s="256" t="s">
        <v>1432</v>
      </c>
      <c r="G777" s="254"/>
      <c r="H777" s="257">
        <v>3</v>
      </c>
      <c r="I777" s="258"/>
      <c r="J777" s="254"/>
      <c r="K777" s="254"/>
      <c r="L777" s="259"/>
      <c r="M777" s="260"/>
      <c r="N777" s="261"/>
      <c r="O777" s="261"/>
      <c r="P777" s="261"/>
      <c r="Q777" s="261"/>
      <c r="R777" s="261"/>
      <c r="S777" s="261"/>
      <c r="T777" s="262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63" t="s">
        <v>201</v>
      </c>
      <c r="AU777" s="263" t="s">
        <v>94</v>
      </c>
      <c r="AV777" s="14" t="s">
        <v>94</v>
      </c>
      <c r="AW777" s="14" t="s">
        <v>40</v>
      </c>
      <c r="AX777" s="14" t="s">
        <v>85</v>
      </c>
      <c r="AY777" s="263" t="s">
        <v>193</v>
      </c>
    </row>
    <row r="778" s="13" customFormat="1">
      <c r="A778" s="13"/>
      <c r="B778" s="242"/>
      <c r="C778" s="243"/>
      <c r="D778" s="244" t="s">
        <v>201</v>
      </c>
      <c r="E778" s="245" t="s">
        <v>1</v>
      </c>
      <c r="F778" s="246" t="s">
        <v>1462</v>
      </c>
      <c r="G778" s="243"/>
      <c r="H778" s="245" t="s">
        <v>1</v>
      </c>
      <c r="I778" s="247"/>
      <c r="J778" s="243"/>
      <c r="K778" s="243"/>
      <c r="L778" s="248"/>
      <c r="M778" s="249"/>
      <c r="N778" s="250"/>
      <c r="O778" s="250"/>
      <c r="P778" s="250"/>
      <c r="Q778" s="250"/>
      <c r="R778" s="250"/>
      <c r="S778" s="250"/>
      <c r="T778" s="251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52" t="s">
        <v>201</v>
      </c>
      <c r="AU778" s="252" t="s">
        <v>94</v>
      </c>
      <c r="AV778" s="13" t="s">
        <v>92</v>
      </c>
      <c r="AW778" s="13" t="s">
        <v>40</v>
      </c>
      <c r="AX778" s="13" t="s">
        <v>85</v>
      </c>
      <c r="AY778" s="252" t="s">
        <v>193</v>
      </c>
    </row>
    <row r="779" s="14" customFormat="1">
      <c r="A779" s="14"/>
      <c r="B779" s="253"/>
      <c r="C779" s="254"/>
      <c r="D779" s="244" t="s">
        <v>201</v>
      </c>
      <c r="E779" s="255" t="s">
        <v>1</v>
      </c>
      <c r="F779" s="256" t="s">
        <v>94</v>
      </c>
      <c r="G779" s="254"/>
      <c r="H779" s="257">
        <v>2</v>
      </c>
      <c r="I779" s="258"/>
      <c r="J779" s="254"/>
      <c r="K779" s="254"/>
      <c r="L779" s="259"/>
      <c r="M779" s="260"/>
      <c r="N779" s="261"/>
      <c r="O779" s="261"/>
      <c r="P779" s="261"/>
      <c r="Q779" s="261"/>
      <c r="R779" s="261"/>
      <c r="S779" s="261"/>
      <c r="T779" s="262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63" t="s">
        <v>201</v>
      </c>
      <c r="AU779" s="263" t="s">
        <v>94</v>
      </c>
      <c r="AV779" s="14" t="s">
        <v>94</v>
      </c>
      <c r="AW779" s="14" t="s">
        <v>40</v>
      </c>
      <c r="AX779" s="14" t="s">
        <v>85</v>
      </c>
      <c r="AY779" s="263" t="s">
        <v>193</v>
      </c>
    </row>
    <row r="780" s="15" customFormat="1">
      <c r="A780" s="15"/>
      <c r="B780" s="264"/>
      <c r="C780" s="265"/>
      <c r="D780" s="244" t="s">
        <v>201</v>
      </c>
      <c r="E780" s="266" t="s">
        <v>1</v>
      </c>
      <c r="F780" s="267" t="s">
        <v>252</v>
      </c>
      <c r="G780" s="265"/>
      <c r="H780" s="268">
        <v>13</v>
      </c>
      <c r="I780" s="269"/>
      <c r="J780" s="265"/>
      <c r="K780" s="265"/>
      <c r="L780" s="270"/>
      <c r="M780" s="271"/>
      <c r="N780" s="272"/>
      <c r="O780" s="272"/>
      <c r="P780" s="272"/>
      <c r="Q780" s="272"/>
      <c r="R780" s="272"/>
      <c r="S780" s="272"/>
      <c r="T780" s="273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74" t="s">
        <v>201</v>
      </c>
      <c r="AU780" s="274" t="s">
        <v>94</v>
      </c>
      <c r="AV780" s="15" t="s">
        <v>199</v>
      </c>
      <c r="AW780" s="15" t="s">
        <v>40</v>
      </c>
      <c r="AX780" s="15" t="s">
        <v>92</v>
      </c>
      <c r="AY780" s="274" t="s">
        <v>193</v>
      </c>
    </row>
    <row r="781" s="2" customFormat="1" ht="24.15" customHeight="1">
      <c r="A781" s="40"/>
      <c r="B781" s="41"/>
      <c r="C781" s="229" t="s">
        <v>1783</v>
      </c>
      <c r="D781" s="229" t="s">
        <v>196</v>
      </c>
      <c r="E781" s="230" t="s">
        <v>1784</v>
      </c>
      <c r="F781" s="231" t="s">
        <v>1785</v>
      </c>
      <c r="G781" s="232" t="s">
        <v>221</v>
      </c>
      <c r="H781" s="233">
        <v>36</v>
      </c>
      <c r="I781" s="234"/>
      <c r="J781" s="235">
        <f>ROUND(I781*H781,2)</f>
        <v>0</v>
      </c>
      <c r="K781" s="231" t="s">
        <v>222</v>
      </c>
      <c r="L781" s="46"/>
      <c r="M781" s="236" t="s">
        <v>1</v>
      </c>
      <c r="N781" s="237" t="s">
        <v>50</v>
      </c>
      <c r="O781" s="93"/>
      <c r="P781" s="238">
        <f>O781*H781</f>
        <v>0</v>
      </c>
      <c r="Q781" s="238">
        <v>2.2750000000000001E-05</v>
      </c>
      <c r="R781" s="238">
        <f>Q781*H781</f>
        <v>0.00081900000000000007</v>
      </c>
      <c r="S781" s="238">
        <v>0</v>
      </c>
      <c r="T781" s="239">
        <f>S781*H781</f>
        <v>0</v>
      </c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R781" s="240" t="s">
        <v>580</v>
      </c>
      <c r="AT781" s="240" t="s">
        <v>196</v>
      </c>
      <c r="AU781" s="240" t="s">
        <v>94</v>
      </c>
      <c r="AY781" s="18" t="s">
        <v>193</v>
      </c>
      <c r="BE781" s="241">
        <f>IF(N781="základní",J781,0)</f>
        <v>0</v>
      </c>
      <c r="BF781" s="241">
        <f>IF(N781="snížená",J781,0)</f>
        <v>0</v>
      </c>
      <c r="BG781" s="241">
        <f>IF(N781="zákl. přenesená",J781,0)</f>
        <v>0</v>
      </c>
      <c r="BH781" s="241">
        <f>IF(N781="sníž. přenesená",J781,0)</f>
        <v>0</v>
      </c>
      <c r="BI781" s="241">
        <f>IF(N781="nulová",J781,0)</f>
        <v>0</v>
      </c>
      <c r="BJ781" s="18" t="s">
        <v>92</v>
      </c>
      <c r="BK781" s="241">
        <f>ROUND(I781*H781,2)</f>
        <v>0</v>
      </c>
      <c r="BL781" s="18" t="s">
        <v>580</v>
      </c>
      <c r="BM781" s="240" t="s">
        <v>1786</v>
      </c>
    </row>
    <row r="782" s="13" customFormat="1">
      <c r="A782" s="13"/>
      <c r="B782" s="242"/>
      <c r="C782" s="243"/>
      <c r="D782" s="244" t="s">
        <v>201</v>
      </c>
      <c r="E782" s="245" t="s">
        <v>1</v>
      </c>
      <c r="F782" s="246" t="s">
        <v>1755</v>
      </c>
      <c r="G782" s="243"/>
      <c r="H782" s="245" t="s">
        <v>1</v>
      </c>
      <c r="I782" s="247"/>
      <c r="J782" s="243"/>
      <c r="K782" s="243"/>
      <c r="L782" s="248"/>
      <c r="M782" s="249"/>
      <c r="N782" s="250"/>
      <c r="O782" s="250"/>
      <c r="P782" s="250"/>
      <c r="Q782" s="250"/>
      <c r="R782" s="250"/>
      <c r="S782" s="250"/>
      <c r="T782" s="251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52" t="s">
        <v>201</v>
      </c>
      <c r="AU782" s="252" t="s">
        <v>94</v>
      </c>
      <c r="AV782" s="13" t="s">
        <v>92</v>
      </c>
      <c r="AW782" s="13" t="s">
        <v>40</v>
      </c>
      <c r="AX782" s="13" t="s">
        <v>85</v>
      </c>
      <c r="AY782" s="252" t="s">
        <v>193</v>
      </c>
    </row>
    <row r="783" s="13" customFormat="1">
      <c r="A783" s="13"/>
      <c r="B783" s="242"/>
      <c r="C783" s="243"/>
      <c r="D783" s="244" t="s">
        <v>201</v>
      </c>
      <c r="E783" s="245" t="s">
        <v>1</v>
      </c>
      <c r="F783" s="246" t="s">
        <v>1787</v>
      </c>
      <c r="G783" s="243"/>
      <c r="H783" s="245" t="s">
        <v>1</v>
      </c>
      <c r="I783" s="247"/>
      <c r="J783" s="243"/>
      <c r="K783" s="243"/>
      <c r="L783" s="248"/>
      <c r="M783" s="249"/>
      <c r="N783" s="250"/>
      <c r="O783" s="250"/>
      <c r="P783" s="250"/>
      <c r="Q783" s="250"/>
      <c r="R783" s="250"/>
      <c r="S783" s="250"/>
      <c r="T783" s="251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52" t="s">
        <v>201</v>
      </c>
      <c r="AU783" s="252" t="s">
        <v>94</v>
      </c>
      <c r="AV783" s="13" t="s">
        <v>92</v>
      </c>
      <c r="AW783" s="13" t="s">
        <v>40</v>
      </c>
      <c r="AX783" s="13" t="s">
        <v>85</v>
      </c>
      <c r="AY783" s="252" t="s">
        <v>193</v>
      </c>
    </row>
    <row r="784" s="14" customFormat="1">
      <c r="A784" s="14"/>
      <c r="B784" s="253"/>
      <c r="C784" s="254"/>
      <c r="D784" s="244" t="s">
        <v>201</v>
      </c>
      <c r="E784" s="255" t="s">
        <v>1</v>
      </c>
      <c r="F784" s="256" t="s">
        <v>1409</v>
      </c>
      <c r="G784" s="254"/>
      <c r="H784" s="257">
        <v>6</v>
      </c>
      <c r="I784" s="258"/>
      <c r="J784" s="254"/>
      <c r="K784" s="254"/>
      <c r="L784" s="259"/>
      <c r="M784" s="260"/>
      <c r="N784" s="261"/>
      <c r="O784" s="261"/>
      <c r="P784" s="261"/>
      <c r="Q784" s="261"/>
      <c r="R784" s="261"/>
      <c r="S784" s="261"/>
      <c r="T784" s="262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63" t="s">
        <v>201</v>
      </c>
      <c r="AU784" s="263" t="s">
        <v>94</v>
      </c>
      <c r="AV784" s="14" t="s">
        <v>94</v>
      </c>
      <c r="AW784" s="14" t="s">
        <v>40</v>
      </c>
      <c r="AX784" s="14" t="s">
        <v>85</v>
      </c>
      <c r="AY784" s="263" t="s">
        <v>193</v>
      </c>
    </row>
    <row r="785" s="13" customFormat="1">
      <c r="A785" s="13"/>
      <c r="B785" s="242"/>
      <c r="C785" s="243"/>
      <c r="D785" s="244" t="s">
        <v>201</v>
      </c>
      <c r="E785" s="245" t="s">
        <v>1</v>
      </c>
      <c r="F785" s="246" t="s">
        <v>1788</v>
      </c>
      <c r="G785" s="243"/>
      <c r="H785" s="245" t="s">
        <v>1</v>
      </c>
      <c r="I785" s="247"/>
      <c r="J785" s="243"/>
      <c r="K785" s="243"/>
      <c r="L785" s="248"/>
      <c r="M785" s="249"/>
      <c r="N785" s="250"/>
      <c r="O785" s="250"/>
      <c r="P785" s="250"/>
      <c r="Q785" s="250"/>
      <c r="R785" s="250"/>
      <c r="S785" s="250"/>
      <c r="T785" s="251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52" t="s">
        <v>201</v>
      </c>
      <c r="AU785" s="252" t="s">
        <v>94</v>
      </c>
      <c r="AV785" s="13" t="s">
        <v>92</v>
      </c>
      <c r="AW785" s="13" t="s">
        <v>40</v>
      </c>
      <c r="AX785" s="13" t="s">
        <v>85</v>
      </c>
      <c r="AY785" s="252" t="s">
        <v>193</v>
      </c>
    </row>
    <row r="786" s="14" customFormat="1">
      <c r="A786" s="14"/>
      <c r="B786" s="253"/>
      <c r="C786" s="254"/>
      <c r="D786" s="244" t="s">
        <v>201</v>
      </c>
      <c r="E786" s="255" t="s">
        <v>1</v>
      </c>
      <c r="F786" s="256" t="s">
        <v>1434</v>
      </c>
      <c r="G786" s="254"/>
      <c r="H786" s="257">
        <v>2</v>
      </c>
      <c r="I786" s="258"/>
      <c r="J786" s="254"/>
      <c r="K786" s="254"/>
      <c r="L786" s="259"/>
      <c r="M786" s="260"/>
      <c r="N786" s="261"/>
      <c r="O786" s="261"/>
      <c r="P786" s="261"/>
      <c r="Q786" s="261"/>
      <c r="R786" s="261"/>
      <c r="S786" s="261"/>
      <c r="T786" s="262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63" t="s">
        <v>201</v>
      </c>
      <c r="AU786" s="263" t="s">
        <v>94</v>
      </c>
      <c r="AV786" s="14" t="s">
        <v>94</v>
      </c>
      <c r="AW786" s="14" t="s">
        <v>40</v>
      </c>
      <c r="AX786" s="14" t="s">
        <v>85</v>
      </c>
      <c r="AY786" s="263" t="s">
        <v>193</v>
      </c>
    </row>
    <row r="787" s="13" customFormat="1">
      <c r="A787" s="13"/>
      <c r="B787" s="242"/>
      <c r="C787" s="243"/>
      <c r="D787" s="244" t="s">
        <v>201</v>
      </c>
      <c r="E787" s="245" t="s">
        <v>1</v>
      </c>
      <c r="F787" s="246" t="s">
        <v>1756</v>
      </c>
      <c r="G787" s="243"/>
      <c r="H787" s="245" t="s">
        <v>1</v>
      </c>
      <c r="I787" s="247"/>
      <c r="J787" s="243"/>
      <c r="K787" s="243"/>
      <c r="L787" s="248"/>
      <c r="M787" s="249"/>
      <c r="N787" s="250"/>
      <c r="O787" s="250"/>
      <c r="P787" s="250"/>
      <c r="Q787" s="250"/>
      <c r="R787" s="250"/>
      <c r="S787" s="250"/>
      <c r="T787" s="251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52" t="s">
        <v>201</v>
      </c>
      <c r="AU787" s="252" t="s">
        <v>94</v>
      </c>
      <c r="AV787" s="13" t="s">
        <v>92</v>
      </c>
      <c r="AW787" s="13" t="s">
        <v>40</v>
      </c>
      <c r="AX787" s="13" t="s">
        <v>85</v>
      </c>
      <c r="AY787" s="252" t="s">
        <v>193</v>
      </c>
    </row>
    <row r="788" s="13" customFormat="1">
      <c r="A788" s="13"/>
      <c r="B788" s="242"/>
      <c r="C788" s="243"/>
      <c r="D788" s="244" t="s">
        <v>201</v>
      </c>
      <c r="E788" s="245" t="s">
        <v>1</v>
      </c>
      <c r="F788" s="246" t="s">
        <v>1787</v>
      </c>
      <c r="G788" s="243"/>
      <c r="H788" s="245" t="s">
        <v>1</v>
      </c>
      <c r="I788" s="247"/>
      <c r="J788" s="243"/>
      <c r="K788" s="243"/>
      <c r="L788" s="248"/>
      <c r="M788" s="249"/>
      <c r="N788" s="250"/>
      <c r="O788" s="250"/>
      <c r="P788" s="250"/>
      <c r="Q788" s="250"/>
      <c r="R788" s="250"/>
      <c r="S788" s="250"/>
      <c r="T788" s="251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52" t="s">
        <v>201</v>
      </c>
      <c r="AU788" s="252" t="s">
        <v>94</v>
      </c>
      <c r="AV788" s="13" t="s">
        <v>92</v>
      </c>
      <c r="AW788" s="13" t="s">
        <v>40</v>
      </c>
      <c r="AX788" s="13" t="s">
        <v>85</v>
      </c>
      <c r="AY788" s="252" t="s">
        <v>193</v>
      </c>
    </row>
    <row r="789" s="14" customFormat="1">
      <c r="A789" s="14"/>
      <c r="B789" s="253"/>
      <c r="C789" s="254"/>
      <c r="D789" s="244" t="s">
        <v>201</v>
      </c>
      <c r="E789" s="255" t="s">
        <v>1</v>
      </c>
      <c r="F789" s="256" t="s">
        <v>1409</v>
      </c>
      <c r="G789" s="254"/>
      <c r="H789" s="257">
        <v>6</v>
      </c>
      <c r="I789" s="258"/>
      <c r="J789" s="254"/>
      <c r="K789" s="254"/>
      <c r="L789" s="259"/>
      <c r="M789" s="260"/>
      <c r="N789" s="261"/>
      <c r="O789" s="261"/>
      <c r="P789" s="261"/>
      <c r="Q789" s="261"/>
      <c r="R789" s="261"/>
      <c r="S789" s="261"/>
      <c r="T789" s="262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63" t="s">
        <v>201</v>
      </c>
      <c r="AU789" s="263" t="s">
        <v>94</v>
      </c>
      <c r="AV789" s="14" t="s">
        <v>94</v>
      </c>
      <c r="AW789" s="14" t="s">
        <v>40</v>
      </c>
      <c r="AX789" s="14" t="s">
        <v>85</v>
      </c>
      <c r="AY789" s="263" t="s">
        <v>193</v>
      </c>
    </row>
    <row r="790" s="13" customFormat="1">
      <c r="A790" s="13"/>
      <c r="B790" s="242"/>
      <c r="C790" s="243"/>
      <c r="D790" s="244" t="s">
        <v>201</v>
      </c>
      <c r="E790" s="245" t="s">
        <v>1</v>
      </c>
      <c r="F790" s="246" t="s">
        <v>1725</v>
      </c>
      <c r="G790" s="243"/>
      <c r="H790" s="245" t="s">
        <v>1</v>
      </c>
      <c r="I790" s="247"/>
      <c r="J790" s="243"/>
      <c r="K790" s="243"/>
      <c r="L790" s="248"/>
      <c r="M790" s="249"/>
      <c r="N790" s="250"/>
      <c r="O790" s="250"/>
      <c r="P790" s="250"/>
      <c r="Q790" s="250"/>
      <c r="R790" s="250"/>
      <c r="S790" s="250"/>
      <c r="T790" s="251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52" t="s">
        <v>201</v>
      </c>
      <c r="AU790" s="252" t="s">
        <v>94</v>
      </c>
      <c r="AV790" s="13" t="s">
        <v>92</v>
      </c>
      <c r="AW790" s="13" t="s">
        <v>40</v>
      </c>
      <c r="AX790" s="13" t="s">
        <v>85</v>
      </c>
      <c r="AY790" s="252" t="s">
        <v>193</v>
      </c>
    </row>
    <row r="791" s="14" customFormat="1">
      <c r="A791" s="14"/>
      <c r="B791" s="253"/>
      <c r="C791" s="254"/>
      <c r="D791" s="244" t="s">
        <v>201</v>
      </c>
      <c r="E791" s="255" t="s">
        <v>1</v>
      </c>
      <c r="F791" s="256" t="s">
        <v>94</v>
      </c>
      <c r="G791" s="254"/>
      <c r="H791" s="257">
        <v>2</v>
      </c>
      <c r="I791" s="258"/>
      <c r="J791" s="254"/>
      <c r="K791" s="254"/>
      <c r="L791" s="259"/>
      <c r="M791" s="260"/>
      <c r="N791" s="261"/>
      <c r="O791" s="261"/>
      <c r="P791" s="261"/>
      <c r="Q791" s="261"/>
      <c r="R791" s="261"/>
      <c r="S791" s="261"/>
      <c r="T791" s="262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63" t="s">
        <v>201</v>
      </c>
      <c r="AU791" s="263" t="s">
        <v>94</v>
      </c>
      <c r="AV791" s="14" t="s">
        <v>94</v>
      </c>
      <c r="AW791" s="14" t="s">
        <v>40</v>
      </c>
      <c r="AX791" s="14" t="s">
        <v>85</v>
      </c>
      <c r="AY791" s="263" t="s">
        <v>193</v>
      </c>
    </row>
    <row r="792" s="13" customFormat="1">
      <c r="A792" s="13"/>
      <c r="B792" s="242"/>
      <c r="C792" s="243"/>
      <c r="D792" s="244" t="s">
        <v>201</v>
      </c>
      <c r="E792" s="245" t="s">
        <v>1</v>
      </c>
      <c r="F792" s="246" t="s">
        <v>1757</v>
      </c>
      <c r="G792" s="243"/>
      <c r="H792" s="245" t="s">
        <v>1</v>
      </c>
      <c r="I792" s="247"/>
      <c r="J792" s="243"/>
      <c r="K792" s="243"/>
      <c r="L792" s="248"/>
      <c r="M792" s="249"/>
      <c r="N792" s="250"/>
      <c r="O792" s="250"/>
      <c r="P792" s="250"/>
      <c r="Q792" s="250"/>
      <c r="R792" s="250"/>
      <c r="S792" s="250"/>
      <c r="T792" s="251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52" t="s">
        <v>201</v>
      </c>
      <c r="AU792" s="252" t="s">
        <v>94</v>
      </c>
      <c r="AV792" s="13" t="s">
        <v>92</v>
      </c>
      <c r="AW792" s="13" t="s">
        <v>40</v>
      </c>
      <c r="AX792" s="13" t="s">
        <v>85</v>
      </c>
      <c r="AY792" s="252" t="s">
        <v>193</v>
      </c>
    </row>
    <row r="793" s="13" customFormat="1">
      <c r="A793" s="13"/>
      <c r="B793" s="242"/>
      <c r="C793" s="243"/>
      <c r="D793" s="244" t="s">
        <v>201</v>
      </c>
      <c r="E793" s="245" t="s">
        <v>1</v>
      </c>
      <c r="F793" s="246" t="s">
        <v>1789</v>
      </c>
      <c r="G793" s="243"/>
      <c r="H793" s="245" t="s">
        <v>1</v>
      </c>
      <c r="I793" s="247"/>
      <c r="J793" s="243"/>
      <c r="K793" s="243"/>
      <c r="L793" s="248"/>
      <c r="M793" s="249"/>
      <c r="N793" s="250"/>
      <c r="O793" s="250"/>
      <c r="P793" s="250"/>
      <c r="Q793" s="250"/>
      <c r="R793" s="250"/>
      <c r="S793" s="250"/>
      <c r="T793" s="251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52" t="s">
        <v>201</v>
      </c>
      <c r="AU793" s="252" t="s">
        <v>94</v>
      </c>
      <c r="AV793" s="13" t="s">
        <v>92</v>
      </c>
      <c r="AW793" s="13" t="s">
        <v>40</v>
      </c>
      <c r="AX793" s="13" t="s">
        <v>85</v>
      </c>
      <c r="AY793" s="252" t="s">
        <v>193</v>
      </c>
    </row>
    <row r="794" s="14" customFormat="1">
      <c r="A794" s="14"/>
      <c r="B794" s="253"/>
      <c r="C794" s="254"/>
      <c r="D794" s="244" t="s">
        <v>201</v>
      </c>
      <c r="E794" s="255" t="s">
        <v>1</v>
      </c>
      <c r="F794" s="256" t="s">
        <v>1409</v>
      </c>
      <c r="G794" s="254"/>
      <c r="H794" s="257">
        <v>6</v>
      </c>
      <c r="I794" s="258"/>
      <c r="J794" s="254"/>
      <c r="K794" s="254"/>
      <c r="L794" s="259"/>
      <c r="M794" s="260"/>
      <c r="N794" s="261"/>
      <c r="O794" s="261"/>
      <c r="P794" s="261"/>
      <c r="Q794" s="261"/>
      <c r="R794" s="261"/>
      <c r="S794" s="261"/>
      <c r="T794" s="262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63" t="s">
        <v>201</v>
      </c>
      <c r="AU794" s="263" t="s">
        <v>94</v>
      </c>
      <c r="AV794" s="14" t="s">
        <v>94</v>
      </c>
      <c r="AW794" s="14" t="s">
        <v>40</v>
      </c>
      <c r="AX794" s="14" t="s">
        <v>85</v>
      </c>
      <c r="AY794" s="263" t="s">
        <v>193</v>
      </c>
    </row>
    <row r="795" s="13" customFormat="1">
      <c r="A795" s="13"/>
      <c r="B795" s="242"/>
      <c r="C795" s="243"/>
      <c r="D795" s="244" t="s">
        <v>201</v>
      </c>
      <c r="E795" s="245" t="s">
        <v>1</v>
      </c>
      <c r="F795" s="246" t="s">
        <v>1729</v>
      </c>
      <c r="G795" s="243"/>
      <c r="H795" s="245" t="s">
        <v>1</v>
      </c>
      <c r="I795" s="247"/>
      <c r="J795" s="243"/>
      <c r="K795" s="243"/>
      <c r="L795" s="248"/>
      <c r="M795" s="249"/>
      <c r="N795" s="250"/>
      <c r="O795" s="250"/>
      <c r="P795" s="250"/>
      <c r="Q795" s="250"/>
      <c r="R795" s="250"/>
      <c r="S795" s="250"/>
      <c r="T795" s="251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52" t="s">
        <v>201</v>
      </c>
      <c r="AU795" s="252" t="s">
        <v>94</v>
      </c>
      <c r="AV795" s="13" t="s">
        <v>92</v>
      </c>
      <c r="AW795" s="13" t="s">
        <v>40</v>
      </c>
      <c r="AX795" s="13" t="s">
        <v>85</v>
      </c>
      <c r="AY795" s="252" t="s">
        <v>193</v>
      </c>
    </row>
    <row r="796" s="14" customFormat="1">
      <c r="A796" s="14"/>
      <c r="B796" s="253"/>
      <c r="C796" s="254"/>
      <c r="D796" s="244" t="s">
        <v>201</v>
      </c>
      <c r="E796" s="255" t="s">
        <v>1</v>
      </c>
      <c r="F796" s="256" t="s">
        <v>1432</v>
      </c>
      <c r="G796" s="254"/>
      <c r="H796" s="257">
        <v>3</v>
      </c>
      <c r="I796" s="258"/>
      <c r="J796" s="254"/>
      <c r="K796" s="254"/>
      <c r="L796" s="259"/>
      <c r="M796" s="260"/>
      <c r="N796" s="261"/>
      <c r="O796" s="261"/>
      <c r="P796" s="261"/>
      <c r="Q796" s="261"/>
      <c r="R796" s="261"/>
      <c r="S796" s="261"/>
      <c r="T796" s="262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63" t="s">
        <v>201</v>
      </c>
      <c r="AU796" s="263" t="s">
        <v>94</v>
      </c>
      <c r="AV796" s="14" t="s">
        <v>94</v>
      </c>
      <c r="AW796" s="14" t="s">
        <v>40</v>
      </c>
      <c r="AX796" s="14" t="s">
        <v>85</v>
      </c>
      <c r="AY796" s="263" t="s">
        <v>193</v>
      </c>
    </row>
    <row r="797" s="13" customFormat="1">
      <c r="A797" s="13"/>
      <c r="B797" s="242"/>
      <c r="C797" s="243"/>
      <c r="D797" s="244" t="s">
        <v>201</v>
      </c>
      <c r="E797" s="245" t="s">
        <v>1</v>
      </c>
      <c r="F797" s="246" t="s">
        <v>1759</v>
      </c>
      <c r="G797" s="243"/>
      <c r="H797" s="245" t="s">
        <v>1</v>
      </c>
      <c r="I797" s="247"/>
      <c r="J797" s="243"/>
      <c r="K797" s="243"/>
      <c r="L797" s="248"/>
      <c r="M797" s="249"/>
      <c r="N797" s="250"/>
      <c r="O797" s="250"/>
      <c r="P797" s="250"/>
      <c r="Q797" s="250"/>
      <c r="R797" s="250"/>
      <c r="S797" s="250"/>
      <c r="T797" s="251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52" t="s">
        <v>201</v>
      </c>
      <c r="AU797" s="252" t="s">
        <v>94</v>
      </c>
      <c r="AV797" s="13" t="s">
        <v>92</v>
      </c>
      <c r="AW797" s="13" t="s">
        <v>40</v>
      </c>
      <c r="AX797" s="13" t="s">
        <v>85</v>
      </c>
      <c r="AY797" s="252" t="s">
        <v>193</v>
      </c>
    </row>
    <row r="798" s="13" customFormat="1">
      <c r="A798" s="13"/>
      <c r="B798" s="242"/>
      <c r="C798" s="243"/>
      <c r="D798" s="244" t="s">
        <v>201</v>
      </c>
      <c r="E798" s="245" t="s">
        <v>1</v>
      </c>
      <c r="F798" s="246" t="s">
        <v>1790</v>
      </c>
      <c r="G798" s="243"/>
      <c r="H798" s="245" t="s">
        <v>1</v>
      </c>
      <c r="I798" s="247"/>
      <c r="J798" s="243"/>
      <c r="K798" s="243"/>
      <c r="L798" s="248"/>
      <c r="M798" s="249"/>
      <c r="N798" s="250"/>
      <c r="O798" s="250"/>
      <c r="P798" s="250"/>
      <c r="Q798" s="250"/>
      <c r="R798" s="250"/>
      <c r="S798" s="250"/>
      <c r="T798" s="251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52" t="s">
        <v>201</v>
      </c>
      <c r="AU798" s="252" t="s">
        <v>94</v>
      </c>
      <c r="AV798" s="13" t="s">
        <v>92</v>
      </c>
      <c r="AW798" s="13" t="s">
        <v>40</v>
      </c>
      <c r="AX798" s="13" t="s">
        <v>85</v>
      </c>
      <c r="AY798" s="252" t="s">
        <v>193</v>
      </c>
    </row>
    <row r="799" s="14" customFormat="1">
      <c r="A799" s="14"/>
      <c r="B799" s="253"/>
      <c r="C799" s="254"/>
      <c r="D799" s="244" t="s">
        <v>201</v>
      </c>
      <c r="E799" s="255" t="s">
        <v>1</v>
      </c>
      <c r="F799" s="256" t="s">
        <v>1409</v>
      </c>
      <c r="G799" s="254"/>
      <c r="H799" s="257">
        <v>6</v>
      </c>
      <c r="I799" s="258"/>
      <c r="J799" s="254"/>
      <c r="K799" s="254"/>
      <c r="L799" s="259"/>
      <c r="M799" s="260"/>
      <c r="N799" s="261"/>
      <c r="O799" s="261"/>
      <c r="P799" s="261"/>
      <c r="Q799" s="261"/>
      <c r="R799" s="261"/>
      <c r="S799" s="261"/>
      <c r="T799" s="262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63" t="s">
        <v>201</v>
      </c>
      <c r="AU799" s="263" t="s">
        <v>94</v>
      </c>
      <c r="AV799" s="14" t="s">
        <v>94</v>
      </c>
      <c r="AW799" s="14" t="s">
        <v>40</v>
      </c>
      <c r="AX799" s="14" t="s">
        <v>85</v>
      </c>
      <c r="AY799" s="263" t="s">
        <v>193</v>
      </c>
    </row>
    <row r="800" s="13" customFormat="1">
      <c r="A800" s="13"/>
      <c r="B800" s="242"/>
      <c r="C800" s="243"/>
      <c r="D800" s="244" t="s">
        <v>201</v>
      </c>
      <c r="E800" s="245" t="s">
        <v>1</v>
      </c>
      <c r="F800" s="246" t="s">
        <v>1791</v>
      </c>
      <c r="G800" s="243"/>
      <c r="H800" s="245" t="s">
        <v>1</v>
      </c>
      <c r="I800" s="247"/>
      <c r="J800" s="243"/>
      <c r="K800" s="243"/>
      <c r="L800" s="248"/>
      <c r="M800" s="249"/>
      <c r="N800" s="250"/>
      <c r="O800" s="250"/>
      <c r="P800" s="250"/>
      <c r="Q800" s="250"/>
      <c r="R800" s="250"/>
      <c r="S800" s="250"/>
      <c r="T800" s="251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52" t="s">
        <v>201</v>
      </c>
      <c r="AU800" s="252" t="s">
        <v>94</v>
      </c>
      <c r="AV800" s="13" t="s">
        <v>92</v>
      </c>
      <c r="AW800" s="13" t="s">
        <v>40</v>
      </c>
      <c r="AX800" s="13" t="s">
        <v>85</v>
      </c>
      <c r="AY800" s="252" t="s">
        <v>193</v>
      </c>
    </row>
    <row r="801" s="14" customFormat="1">
      <c r="A801" s="14"/>
      <c r="B801" s="253"/>
      <c r="C801" s="254"/>
      <c r="D801" s="244" t="s">
        <v>201</v>
      </c>
      <c r="E801" s="255" t="s">
        <v>1</v>
      </c>
      <c r="F801" s="256" t="s">
        <v>199</v>
      </c>
      <c r="G801" s="254"/>
      <c r="H801" s="257">
        <v>4</v>
      </c>
      <c r="I801" s="258"/>
      <c r="J801" s="254"/>
      <c r="K801" s="254"/>
      <c r="L801" s="259"/>
      <c r="M801" s="260"/>
      <c r="N801" s="261"/>
      <c r="O801" s="261"/>
      <c r="P801" s="261"/>
      <c r="Q801" s="261"/>
      <c r="R801" s="261"/>
      <c r="S801" s="261"/>
      <c r="T801" s="262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63" t="s">
        <v>201</v>
      </c>
      <c r="AU801" s="263" t="s">
        <v>94</v>
      </c>
      <c r="AV801" s="14" t="s">
        <v>94</v>
      </c>
      <c r="AW801" s="14" t="s">
        <v>40</v>
      </c>
      <c r="AX801" s="14" t="s">
        <v>85</v>
      </c>
      <c r="AY801" s="263" t="s">
        <v>193</v>
      </c>
    </row>
    <row r="802" s="13" customFormat="1">
      <c r="A802" s="13"/>
      <c r="B802" s="242"/>
      <c r="C802" s="243"/>
      <c r="D802" s="244" t="s">
        <v>201</v>
      </c>
      <c r="E802" s="245" t="s">
        <v>1</v>
      </c>
      <c r="F802" s="246" t="s">
        <v>1760</v>
      </c>
      <c r="G802" s="243"/>
      <c r="H802" s="245" t="s">
        <v>1</v>
      </c>
      <c r="I802" s="247"/>
      <c r="J802" s="243"/>
      <c r="K802" s="243"/>
      <c r="L802" s="248"/>
      <c r="M802" s="249"/>
      <c r="N802" s="250"/>
      <c r="O802" s="250"/>
      <c r="P802" s="250"/>
      <c r="Q802" s="250"/>
      <c r="R802" s="250"/>
      <c r="S802" s="250"/>
      <c r="T802" s="251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52" t="s">
        <v>201</v>
      </c>
      <c r="AU802" s="252" t="s">
        <v>94</v>
      </c>
      <c r="AV802" s="13" t="s">
        <v>92</v>
      </c>
      <c r="AW802" s="13" t="s">
        <v>40</v>
      </c>
      <c r="AX802" s="13" t="s">
        <v>85</v>
      </c>
      <c r="AY802" s="252" t="s">
        <v>193</v>
      </c>
    </row>
    <row r="803" s="14" customFormat="1">
      <c r="A803" s="14"/>
      <c r="B803" s="253"/>
      <c r="C803" s="254"/>
      <c r="D803" s="244" t="s">
        <v>201</v>
      </c>
      <c r="E803" s="255" t="s">
        <v>1</v>
      </c>
      <c r="F803" s="256" t="s">
        <v>92</v>
      </c>
      <c r="G803" s="254"/>
      <c r="H803" s="257">
        <v>1</v>
      </c>
      <c r="I803" s="258"/>
      <c r="J803" s="254"/>
      <c r="K803" s="254"/>
      <c r="L803" s="259"/>
      <c r="M803" s="260"/>
      <c r="N803" s="261"/>
      <c r="O803" s="261"/>
      <c r="P803" s="261"/>
      <c r="Q803" s="261"/>
      <c r="R803" s="261"/>
      <c r="S803" s="261"/>
      <c r="T803" s="262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63" t="s">
        <v>201</v>
      </c>
      <c r="AU803" s="263" t="s">
        <v>94</v>
      </c>
      <c r="AV803" s="14" t="s">
        <v>94</v>
      </c>
      <c r="AW803" s="14" t="s">
        <v>40</v>
      </c>
      <c r="AX803" s="14" t="s">
        <v>85</v>
      </c>
      <c r="AY803" s="263" t="s">
        <v>193</v>
      </c>
    </row>
    <row r="804" s="15" customFormat="1">
      <c r="A804" s="15"/>
      <c r="B804" s="264"/>
      <c r="C804" s="265"/>
      <c r="D804" s="244" t="s">
        <v>201</v>
      </c>
      <c r="E804" s="266" t="s">
        <v>1</v>
      </c>
      <c r="F804" s="267" t="s">
        <v>252</v>
      </c>
      <c r="G804" s="265"/>
      <c r="H804" s="268">
        <v>36</v>
      </c>
      <c r="I804" s="269"/>
      <c r="J804" s="265"/>
      <c r="K804" s="265"/>
      <c r="L804" s="270"/>
      <c r="M804" s="271"/>
      <c r="N804" s="272"/>
      <c r="O804" s="272"/>
      <c r="P804" s="272"/>
      <c r="Q804" s="272"/>
      <c r="R804" s="272"/>
      <c r="S804" s="272"/>
      <c r="T804" s="273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74" t="s">
        <v>201</v>
      </c>
      <c r="AU804" s="274" t="s">
        <v>94</v>
      </c>
      <c r="AV804" s="15" t="s">
        <v>199</v>
      </c>
      <c r="AW804" s="15" t="s">
        <v>40</v>
      </c>
      <c r="AX804" s="15" t="s">
        <v>92</v>
      </c>
      <c r="AY804" s="274" t="s">
        <v>193</v>
      </c>
    </row>
    <row r="805" s="2" customFormat="1" ht="24.15" customHeight="1">
      <c r="A805" s="40"/>
      <c r="B805" s="41"/>
      <c r="C805" s="229" t="s">
        <v>1792</v>
      </c>
      <c r="D805" s="229" t="s">
        <v>196</v>
      </c>
      <c r="E805" s="230" t="s">
        <v>1793</v>
      </c>
      <c r="F805" s="231" t="s">
        <v>1794</v>
      </c>
      <c r="G805" s="232" t="s">
        <v>221</v>
      </c>
      <c r="H805" s="233">
        <v>24</v>
      </c>
      <c r="I805" s="234"/>
      <c r="J805" s="235">
        <f>ROUND(I805*H805,2)</f>
        <v>0</v>
      </c>
      <c r="K805" s="231" t="s">
        <v>222</v>
      </c>
      <c r="L805" s="46"/>
      <c r="M805" s="236" t="s">
        <v>1</v>
      </c>
      <c r="N805" s="237" t="s">
        <v>50</v>
      </c>
      <c r="O805" s="93"/>
      <c r="P805" s="238">
        <f>O805*H805</f>
        <v>0</v>
      </c>
      <c r="Q805" s="238">
        <v>6.4999999999999996E-06</v>
      </c>
      <c r="R805" s="238">
        <f>Q805*H805</f>
        <v>0.000156</v>
      </c>
      <c r="S805" s="238">
        <v>0</v>
      </c>
      <c r="T805" s="239">
        <f>S805*H805</f>
        <v>0</v>
      </c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R805" s="240" t="s">
        <v>580</v>
      </c>
      <c r="AT805" s="240" t="s">
        <v>196</v>
      </c>
      <c r="AU805" s="240" t="s">
        <v>94</v>
      </c>
      <c r="AY805" s="18" t="s">
        <v>193</v>
      </c>
      <c r="BE805" s="241">
        <f>IF(N805="základní",J805,0)</f>
        <v>0</v>
      </c>
      <c r="BF805" s="241">
        <f>IF(N805="snížená",J805,0)</f>
        <v>0</v>
      </c>
      <c r="BG805" s="241">
        <f>IF(N805="zákl. přenesená",J805,0)</f>
        <v>0</v>
      </c>
      <c r="BH805" s="241">
        <f>IF(N805="sníž. přenesená",J805,0)</f>
        <v>0</v>
      </c>
      <c r="BI805" s="241">
        <f>IF(N805="nulová",J805,0)</f>
        <v>0</v>
      </c>
      <c r="BJ805" s="18" t="s">
        <v>92</v>
      </c>
      <c r="BK805" s="241">
        <f>ROUND(I805*H805,2)</f>
        <v>0</v>
      </c>
      <c r="BL805" s="18" t="s">
        <v>580</v>
      </c>
      <c r="BM805" s="240" t="s">
        <v>1795</v>
      </c>
    </row>
    <row r="806" s="2" customFormat="1" ht="24.15" customHeight="1">
      <c r="A806" s="40"/>
      <c r="B806" s="41"/>
      <c r="C806" s="229" t="s">
        <v>1796</v>
      </c>
      <c r="D806" s="229" t="s">
        <v>196</v>
      </c>
      <c r="E806" s="230" t="s">
        <v>1488</v>
      </c>
      <c r="F806" s="231" t="s">
        <v>1489</v>
      </c>
      <c r="G806" s="232" t="s">
        <v>221</v>
      </c>
      <c r="H806" s="233">
        <v>13</v>
      </c>
      <c r="I806" s="234"/>
      <c r="J806" s="235">
        <f>ROUND(I806*H806,2)</f>
        <v>0</v>
      </c>
      <c r="K806" s="231" t="s">
        <v>222</v>
      </c>
      <c r="L806" s="46"/>
      <c r="M806" s="236" t="s">
        <v>1</v>
      </c>
      <c r="N806" s="237" t="s">
        <v>50</v>
      </c>
      <c r="O806" s="93"/>
      <c r="P806" s="238">
        <f>O806*H806</f>
        <v>0</v>
      </c>
      <c r="Q806" s="238">
        <v>1.0920000000000001E-05</v>
      </c>
      <c r="R806" s="238">
        <f>Q806*H806</f>
        <v>0.00014196</v>
      </c>
      <c r="S806" s="238">
        <v>0</v>
      </c>
      <c r="T806" s="239">
        <f>S806*H806</f>
        <v>0</v>
      </c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R806" s="240" t="s">
        <v>580</v>
      </c>
      <c r="AT806" s="240" t="s">
        <v>196</v>
      </c>
      <c r="AU806" s="240" t="s">
        <v>94</v>
      </c>
      <c r="AY806" s="18" t="s">
        <v>193</v>
      </c>
      <c r="BE806" s="241">
        <f>IF(N806="základní",J806,0)</f>
        <v>0</v>
      </c>
      <c r="BF806" s="241">
        <f>IF(N806="snížená",J806,0)</f>
        <v>0</v>
      </c>
      <c r="BG806" s="241">
        <f>IF(N806="zákl. přenesená",J806,0)</f>
        <v>0</v>
      </c>
      <c r="BH806" s="241">
        <f>IF(N806="sníž. přenesená",J806,0)</f>
        <v>0</v>
      </c>
      <c r="BI806" s="241">
        <f>IF(N806="nulová",J806,0)</f>
        <v>0</v>
      </c>
      <c r="BJ806" s="18" t="s">
        <v>92</v>
      </c>
      <c r="BK806" s="241">
        <f>ROUND(I806*H806,2)</f>
        <v>0</v>
      </c>
      <c r="BL806" s="18" t="s">
        <v>580</v>
      </c>
      <c r="BM806" s="240" t="s">
        <v>1797</v>
      </c>
    </row>
    <row r="807" s="2" customFormat="1" ht="24.15" customHeight="1">
      <c r="A807" s="40"/>
      <c r="B807" s="41"/>
      <c r="C807" s="229" t="s">
        <v>1798</v>
      </c>
      <c r="D807" s="229" t="s">
        <v>196</v>
      </c>
      <c r="E807" s="230" t="s">
        <v>1799</v>
      </c>
      <c r="F807" s="231" t="s">
        <v>1800</v>
      </c>
      <c r="G807" s="232" t="s">
        <v>221</v>
      </c>
      <c r="H807" s="233">
        <v>36</v>
      </c>
      <c r="I807" s="234"/>
      <c r="J807" s="235">
        <f>ROUND(I807*H807,2)</f>
        <v>0</v>
      </c>
      <c r="K807" s="231" t="s">
        <v>222</v>
      </c>
      <c r="L807" s="46"/>
      <c r="M807" s="236" t="s">
        <v>1</v>
      </c>
      <c r="N807" s="237" t="s">
        <v>50</v>
      </c>
      <c r="O807" s="93"/>
      <c r="P807" s="238">
        <f>O807*H807</f>
        <v>0</v>
      </c>
      <c r="Q807" s="238">
        <v>1.7289999999999999E-05</v>
      </c>
      <c r="R807" s="238">
        <f>Q807*H807</f>
        <v>0.00062243999999999993</v>
      </c>
      <c r="S807" s="238">
        <v>0</v>
      </c>
      <c r="T807" s="239">
        <f>S807*H807</f>
        <v>0</v>
      </c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R807" s="240" t="s">
        <v>580</v>
      </c>
      <c r="AT807" s="240" t="s">
        <v>196</v>
      </c>
      <c r="AU807" s="240" t="s">
        <v>94</v>
      </c>
      <c r="AY807" s="18" t="s">
        <v>193</v>
      </c>
      <c r="BE807" s="241">
        <f>IF(N807="základní",J807,0)</f>
        <v>0</v>
      </c>
      <c r="BF807" s="241">
        <f>IF(N807="snížená",J807,0)</f>
        <v>0</v>
      </c>
      <c r="BG807" s="241">
        <f>IF(N807="zákl. přenesená",J807,0)</f>
        <v>0</v>
      </c>
      <c r="BH807" s="241">
        <f>IF(N807="sníž. přenesená",J807,0)</f>
        <v>0</v>
      </c>
      <c r="BI807" s="241">
        <f>IF(N807="nulová",J807,0)</f>
        <v>0</v>
      </c>
      <c r="BJ807" s="18" t="s">
        <v>92</v>
      </c>
      <c r="BK807" s="241">
        <f>ROUND(I807*H807,2)</f>
        <v>0</v>
      </c>
      <c r="BL807" s="18" t="s">
        <v>580</v>
      </c>
      <c r="BM807" s="240" t="s">
        <v>1801</v>
      </c>
    </row>
    <row r="808" s="2" customFormat="1" ht="24.15" customHeight="1">
      <c r="A808" s="40"/>
      <c r="B808" s="41"/>
      <c r="C808" s="229" t="s">
        <v>1802</v>
      </c>
      <c r="D808" s="229" t="s">
        <v>196</v>
      </c>
      <c r="E808" s="230" t="s">
        <v>1803</v>
      </c>
      <c r="F808" s="231" t="s">
        <v>1804</v>
      </c>
      <c r="G808" s="232" t="s">
        <v>221</v>
      </c>
      <c r="H808" s="233">
        <v>2</v>
      </c>
      <c r="I808" s="234"/>
      <c r="J808" s="235">
        <f>ROUND(I808*H808,2)</f>
        <v>0</v>
      </c>
      <c r="K808" s="231" t="s">
        <v>222</v>
      </c>
      <c r="L808" s="46"/>
      <c r="M808" s="236" t="s">
        <v>1</v>
      </c>
      <c r="N808" s="237" t="s">
        <v>50</v>
      </c>
      <c r="O808" s="93"/>
      <c r="P808" s="238">
        <f>O808*H808</f>
        <v>0</v>
      </c>
      <c r="Q808" s="238">
        <v>1.677E-05</v>
      </c>
      <c r="R808" s="238">
        <f>Q808*H808</f>
        <v>3.3540000000000001E-05</v>
      </c>
      <c r="S808" s="238">
        <v>0</v>
      </c>
      <c r="T808" s="239">
        <f>S808*H808</f>
        <v>0</v>
      </c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R808" s="240" t="s">
        <v>580</v>
      </c>
      <c r="AT808" s="240" t="s">
        <v>196</v>
      </c>
      <c r="AU808" s="240" t="s">
        <v>94</v>
      </c>
      <c r="AY808" s="18" t="s">
        <v>193</v>
      </c>
      <c r="BE808" s="241">
        <f>IF(N808="základní",J808,0)</f>
        <v>0</v>
      </c>
      <c r="BF808" s="241">
        <f>IF(N808="snížená",J808,0)</f>
        <v>0</v>
      </c>
      <c r="BG808" s="241">
        <f>IF(N808="zákl. přenesená",J808,0)</f>
        <v>0</v>
      </c>
      <c r="BH808" s="241">
        <f>IF(N808="sníž. přenesená",J808,0)</f>
        <v>0</v>
      </c>
      <c r="BI808" s="241">
        <f>IF(N808="nulová",J808,0)</f>
        <v>0</v>
      </c>
      <c r="BJ808" s="18" t="s">
        <v>92</v>
      </c>
      <c r="BK808" s="241">
        <f>ROUND(I808*H808,2)</f>
        <v>0</v>
      </c>
      <c r="BL808" s="18" t="s">
        <v>580</v>
      </c>
      <c r="BM808" s="240" t="s">
        <v>1805</v>
      </c>
    </row>
    <row r="809" s="13" customFormat="1">
      <c r="A809" s="13"/>
      <c r="B809" s="242"/>
      <c r="C809" s="243"/>
      <c r="D809" s="244" t="s">
        <v>201</v>
      </c>
      <c r="E809" s="245" t="s">
        <v>1</v>
      </c>
      <c r="F809" s="246" t="s">
        <v>1759</v>
      </c>
      <c r="G809" s="243"/>
      <c r="H809" s="245" t="s">
        <v>1</v>
      </c>
      <c r="I809" s="247"/>
      <c r="J809" s="243"/>
      <c r="K809" s="243"/>
      <c r="L809" s="248"/>
      <c r="M809" s="249"/>
      <c r="N809" s="250"/>
      <c r="O809" s="250"/>
      <c r="P809" s="250"/>
      <c r="Q809" s="250"/>
      <c r="R809" s="250"/>
      <c r="S809" s="250"/>
      <c r="T809" s="251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52" t="s">
        <v>201</v>
      </c>
      <c r="AU809" s="252" t="s">
        <v>94</v>
      </c>
      <c r="AV809" s="13" t="s">
        <v>92</v>
      </c>
      <c r="AW809" s="13" t="s">
        <v>40</v>
      </c>
      <c r="AX809" s="13" t="s">
        <v>85</v>
      </c>
      <c r="AY809" s="252" t="s">
        <v>193</v>
      </c>
    </row>
    <row r="810" s="14" customFormat="1">
      <c r="A810" s="14"/>
      <c r="B810" s="253"/>
      <c r="C810" s="254"/>
      <c r="D810" s="244" t="s">
        <v>201</v>
      </c>
      <c r="E810" s="255" t="s">
        <v>1</v>
      </c>
      <c r="F810" s="256" t="s">
        <v>94</v>
      </c>
      <c r="G810" s="254"/>
      <c r="H810" s="257">
        <v>2</v>
      </c>
      <c r="I810" s="258"/>
      <c r="J810" s="254"/>
      <c r="K810" s="254"/>
      <c r="L810" s="259"/>
      <c r="M810" s="260"/>
      <c r="N810" s="261"/>
      <c r="O810" s="261"/>
      <c r="P810" s="261"/>
      <c r="Q810" s="261"/>
      <c r="R810" s="261"/>
      <c r="S810" s="261"/>
      <c r="T810" s="262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63" t="s">
        <v>201</v>
      </c>
      <c r="AU810" s="263" t="s">
        <v>94</v>
      </c>
      <c r="AV810" s="14" t="s">
        <v>94</v>
      </c>
      <c r="AW810" s="14" t="s">
        <v>40</v>
      </c>
      <c r="AX810" s="14" t="s">
        <v>92</v>
      </c>
      <c r="AY810" s="263" t="s">
        <v>193</v>
      </c>
    </row>
    <row r="811" s="2" customFormat="1" ht="24.15" customHeight="1">
      <c r="A811" s="40"/>
      <c r="B811" s="41"/>
      <c r="C811" s="229" t="s">
        <v>1806</v>
      </c>
      <c r="D811" s="229" t="s">
        <v>196</v>
      </c>
      <c r="E811" s="230" t="s">
        <v>1616</v>
      </c>
      <c r="F811" s="231" t="s">
        <v>1617</v>
      </c>
      <c r="G811" s="232" t="s">
        <v>160</v>
      </c>
      <c r="H811" s="233">
        <v>9</v>
      </c>
      <c r="I811" s="234"/>
      <c r="J811" s="235">
        <f>ROUND(I811*H811,2)</f>
        <v>0</v>
      </c>
      <c r="K811" s="231" t="s">
        <v>222</v>
      </c>
      <c r="L811" s="46"/>
      <c r="M811" s="236" t="s">
        <v>1</v>
      </c>
      <c r="N811" s="237" t="s">
        <v>50</v>
      </c>
      <c r="O811" s="93"/>
      <c r="P811" s="238">
        <f>O811*H811</f>
        <v>0</v>
      </c>
      <c r="Q811" s="238">
        <v>1.04E-06</v>
      </c>
      <c r="R811" s="238">
        <f>Q811*H811</f>
        <v>9.3600000000000002E-06</v>
      </c>
      <c r="S811" s="238">
        <v>0</v>
      </c>
      <c r="T811" s="239">
        <f>S811*H811</f>
        <v>0</v>
      </c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R811" s="240" t="s">
        <v>580</v>
      </c>
      <c r="AT811" s="240" t="s">
        <v>196</v>
      </c>
      <c r="AU811" s="240" t="s">
        <v>94</v>
      </c>
      <c r="AY811" s="18" t="s">
        <v>193</v>
      </c>
      <c r="BE811" s="241">
        <f>IF(N811="základní",J811,0)</f>
        <v>0</v>
      </c>
      <c r="BF811" s="241">
        <f>IF(N811="snížená",J811,0)</f>
        <v>0</v>
      </c>
      <c r="BG811" s="241">
        <f>IF(N811="zákl. přenesená",J811,0)</f>
        <v>0</v>
      </c>
      <c r="BH811" s="241">
        <f>IF(N811="sníž. přenesená",J811,0)</f>
        <v>0</v>
      </c>
      <c r="BI811" s="241">
        <f>IF(N811="nulová",J811,0)</f>
        <v>0</v>
      </c>
      <c r="BJ811" s="18" t="s">
        <v>92</v>
      </c>
      <c r="BK811" s="241">
        <f>ROUND(I811*H811,2)</f>
        <v>0</v>
      </c>
      <c r="BL811" s="18" t="s">
        <v>580</v>
      </c>
      <c r="BM811" s="240" t="s">
        <v>1807</v>
      </c>
    </row>
    <row r="812" s="2" customFormat="1" ht="24.15" customHeight="1">
      <c r="A812" s="40"/>
      <c r="B812" s="41"/>
      <c r="C812" s="229" t="s">
        <v>1808</v>
      </c>
      <c r="D812" s="229" t="s">
        <v>196</v>
      </c>
      <c r="E812" s="230" t="s">
        <v>1690</v>
      </c>
      <c r="F812" s="231" t="s">
        <v>1691</v>
      </c>
      <c r="G812" s="232" t="s">
        <v>160</v>
      </c>
      <c r="H812" s="233">
        <v>3</v>
      </c>
      <c r="I812" s="234"/>
      <c r="J812" s="235">
        <f>ROUND(I812*H812,2)</f>
        <v>0</v>
      </c>
      <c r="K812" s="231" t="s">
        <v>222</v>
      </c>
      <c r="L812" s="46"/>
      <c r="M812" s="236" t="s">
        <v>1</v>
      </c>
      <c r="N812" s="237" t="s">
        <v>50</v>
      </c>
      <c r="O812" s="93"/>
      <c r="P812" s="238">
        <f>O812*H812</f>
        <v>0</v>
      </c>
      <c r="Q812" s="238">
        <v>2.08E-06</v>
      </c>
      <c r="R812" s="238">
        <f>Q812*H812</f>
        <v>6.2399999999999995E-06</v>
      </c>
      <c r="S812" s="238">
        <v>0</v>
      </c>
      <c r="T812" s="239">
        <f>S812*H812</f>
        <v>0</v>
      </c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R812" s="240" t="s">
        <v>580</v>
      </c>
      <c r="AT812" s="240" t="s">
        <v>196</v>
      </c>
      <c r="AU812" s="240" t="s">
        <v>94</v>
      </c>
      <c r="AY812" s="18" t="s">
        <v>193</v>
      </c>
      <c r="BE812" s="241">
        <f>IF(N812="základní",J812,0)</f>
        <v>0</v>
      </c>
      <c r="BF812" s="241">
        <f>IF(N812="snížená",J812,0)</f>
        <v>0</v>
      </c>
      <c r="BG812" s="241">
        <f>IF(N812="zákl. přenesená",J812,0)</f>
        <v>0</v>
      </c>
      <c r="BH812" s="241">
        <f>IF(N812="sníž. přenesená",J812,0)</f>
        <v>0</v>
      </c>
      <c r="BI812" s="241">
        <f>IF(N812="nulová",J812,0)</f>
        <v>0</v>
      </c>
      <c r="BJ812" s="18" t="s">
        <v>92</v>
      </c>
      <c r="BK812" s="241">
        <f>ROUND(I812*H812,2)</f>
        <v>0</v>
      </c>
      <c r="BL812" s="18" t="s">
        <v>580</v>
      </c>
      <c r="BM812" s="240" t="s">
        <v>1809</v>
      </c>
    </row>
    <row r="813" s="2" customFormat="1" ht="24.15" customHeight="1">
      <c r="A813" s="40"/>
      <c r="B813" s="41"/>
      <c r="C813" s="229" t="s">
        <v>1810</v>
      </c>
      <c r="D813" s="229" t="s">
        <v>196</v>
      </c>
      <c r="E813" s="230" t="s">
        <v>1479</v>
      </c>
      <c r="F813" s="231" t="s">
        <v>1480</v>
      </c>
      <c r="G813" s="232" t="s">
        <v>160</v>
      </c>
      <c r="H813" s="233">
        <v>3</v>
      </c>
      <c r="I813" s="234"/>
      <c r="J813" s="235">
        <f>ROUND(I813*H813,2)</f>
        <v>0</v>
      </c>
      <c r="K813" s="231" t="s">
        <v>222</v>
      </c>
      <c r="L813" s="46"/>
      <c r="M813" s="236" t="s">
        <v>1</v>
      </c>
      <c r="N813" s="237" t="s">
        <v>50</v>
      </c>
      <c r="O813" s="93"/>
      <c r="P813" s="238">
        <f>O813*H813</f>
        <v>0</v>
      </c>
      <c r="Q813" s="238">
        <v>3.7699999999999999E-06</v>
      </c>
      <c r="R813" s="238">
        <f>Q813*H813</f>
        <v>1.131E-05</v>
      </c>
      <c r="S813" s="238">
        <v>0</v>
      </c>
      <c r="T813" s="239">
        <f>S813*H813</f>
        <v>0</v>
      </c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R813" s="240" t="s">
        <v>580</v>
      </c>
      <c r="AT813" s="240" t="s">
        <v>196</v>
      </c>
      <c r="AU813" s="240" t="s">
        <v>94</v>
      </c>
      <c r="AY813" s="18" t="s">
        <v>193</v>
      </c>
      <c r="BE813" s="241">
        <f>IF(N813="základní",J813,0)</f>
        <v>0</v>
      </c>
      <c r="BF813" s="241">
        <f>IF(N813="snížená",J813,0)</f>
        <v>0</v>
      </c>
      <c r="BG813" s="241">
        <f>IF(N813="zákl. přenesená",J813,0)</f>
        <v>0</v>
      </c>
      <c r="BH813" s="241">
        <f>IF(N813="sníž. přenesená",J813,0)</f>
        <v>0</v>
      </c>
      <c r="BI813" s="241">
        <f>IF(N813="nulová",J813,0)</f>
        <v>0</v>
      </c>
      <c r="BJ813" s="18" t="s">
        <v>92</v>
      </c>
      <c r="BK813" s="241">
        <f>ROUND(I813*H813,2)</f>
        <v>0</v>
      </c>
      <c r="BL813" s="18" t="s">
        <v>580</v>
      </c>
      <c r="BM813" s="240" t="s">
        <v>1811</v>
      </c>
    </row>
    <row r="814" s="2" customFormat="1" ht="24.15" customHeight="1">
      <c r="A814" s="40"/>
      <c r="B814" s="41"/>
      <c r="C814" s="229" t="s">
        <v>1812</v>
      </c>
      <c r="D814" s="229" t="s">
        <v>196</v>
      </c>
      <c r="E814" s="230" t="s">
        <v>1813</v>
      </c>
      <c r="F814" s="231" t="s">
        <v>1814</v>
      </c>
      <c r="G814" s="232" t="s">
        <v>160</v>
      </c>
      <c r="H814" s="233">
        <v>10.5</v>
      </c>
      <c r="I814" s="234"/>
      <c r="J814" s="235">
        <f>ROUND(I814*H814,2)</f>
        <v>0</v>
      </c>
      <c r="K814" s="231" t="s">
        <v>222</v>
      </c>
      <c r="L814" s="46"/>
      <c r="M814" s="236" t="s">
        <v>1</v>
      </c>
      <c r="N814" s="237" t="s">
        <v>50</v>
      </c>
      <c r="O814" s="93"/>
      <c r="P814" s="238">
        <f>O814*H814</f>
        <v>0</v>
      </c>
      <c r="Q814" s="238">
        <v>4.5499999999999996E-06</v>
      </c>
      <c r="R814" s="238">
        <f>Q814*H814</f>
        <v>4.7774999999999996E-05</v>
      </c>
      <c r="S814" s="238">
        <v>0</v>
      </c>
      <c r="T814" s="239">
        <f>S814*H814</f>
        <v>0</v>
      </c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R814" s="240" t="s">
        <v>580</v>
      </c>
      <c r="AT814" s="240" t="s">
        <v>196</v>
      </c>
      <c r="AU814" s="240" t="s">
        <v>94</v>
      </c>
      <c r="AY814" s="18" t="s">
        <v>193</v>
      </c>
      <c r="BE814" s="241">
        <f>IF(N814="základní",J814,0)</f>
        <v>0</v>
      </c>
      <c r="BF814" s="241">
        <f>IF(N814="snížená",J814,0)</f>
        <v>0</v>
      </c>
      <c r="BG814" s="241">
        <f>IF(N814="zákl. přenesená",J814,0)</f>
        <v>0</v>
      </c>
      <c r="BH814" s="241">
        <f>IF(N814="sníž. přenesená",J814,0)</f>
        <v>0</v>
      </c>
      <c r="BI814" s="241">
        <f>IF(N814="nulová",J814,0)</f>
        <v>0</v>
      </c>
      <c r="BJ814" s="18" t="s">
        <v>92</v>
      </c>
      <c r="BK814" s="241">
        <f>ROUND(I814*H814,2)</f>
        <v>0</v>
      </c>
      <c r="BL814" s="18" t="s">
        <v>580</v>
      </c>
      <c r="BM814" s="240" t="s">
        <v>1815</v>
      </c>
    </row>
    <row r="815" s="12" customFormat="1" ht="22.8" customHeight="1">
      <c r="A815" s="12"/>
      <c r="B815" s="213"/>
      <c r="C815" s="214"/>
      <c r="D815" s="215" t="s">
        <v>84</v>
      </c>
      <c r="E815" s="227" t="s">
        <v>1816</v>
      </c>
      <c r="F815" s="227" t="s">
        <v>1817</v>
      </c>
      <c r="G815" s="214"/>
      <c r="H815" s="214"/>
      <c r="I815" s="217"/>
      <c r="J815" s="228">
        <f>BK815</f>
        <v>0</v>
      </c>
      <c r="K815" s="214"/>
      <c r="L815" s="219"/>
      <c r="M815" s="220"/>
      <c r="N815" s="221"/>
      <c r="O815" s="221"/>
      <c r="P815" s="222">
        <f>SUM(P816:P912)</f>
        <v>0</v>
      </c>
      <c r="Q815" s="221"/>
      <c r="R815" s="222">
        <f>SUM(R816:R912)</f>
        <v>1.14769546</v>
      </c>
      <c r="S815" s="221"/>
      <c r="T815" s="223">
        <f>SUM(T816:T912)</f>
        <v>0</v>
      </c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R815" s="224" t="s">
        <v>92</v>
      </c>
      <c r="AT815" s="225" t="s">
        <v>84</v>
      </c>
      <c r="AU815" s="225" t="s">
        <v>92</v>
      </c>
      <c r="AY815" s="224" t="s">
        <v>193</v>
      </c>
      <c r="BK815" s="226">
        <f>SUM(BK816:BK912)</f>
        <v>0</v>
      </c>
    </row>
    <row r="816" s="2" customFormat="1" ht="16.5" customHeight="1">
      <c r="A816" s="40"/>
      <c r="B816" s="41"/>
      <c r="C816" s="286" t="s">
        <v>1818</v>
      </c>
      <c r="D816" s="286" t="s">
        <v>509</v>
      </c>
      <c r="E816" s="287" t="s">
        <v>1819</v>
      </c>
      <c r="F816" s="288" t="s">
        <v>1820</v>
      </c>
      <c r="G816" s="289" t="s">
        <v>256</v>
      </c>
      <c r="H816" s="290">
        <v>8</v>
      </c>
      <c r="I816" s="291"/>
      <c r="J816" s="292">
        <f>ROUND(I816*H816,2)</f>
        <v>0</v>
      </c>
      <c r="K816" s="288" t="s">
        <v>1</v>
      </c>
      <c r="L816" s="293"/>
      <c r="M816" s="294" t="s">
        <v>1</v>
      </c>
      <c r="N816" s="295" t="s">
        <v>50</v>
      </c>
      <c r="O816" s="93"/>
      <c r="P816" s="238">
        <f>O816*H816</f>
        <v>0</v>
      </c>
      <c r="Q816" s="238">
        <v>0.0089999999999999993</v>
      </c>
      <c r="R816" s="238">
        <f>Q816*H816</f>
        <v>0.071999999999999995</v>
      </c>
      <c r="S816" s="238">
        <v>0</v>
      </c>
      <c r="T816" s="239">
        <f>S816*H816</f>
        <v>0</v>
      </c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R816" s="240" t="s">
        <v>266</v>
      </c>
      <c r="AT816" s="240" t="s">
        <v>509</v>
      </c>
      <c r="AU816" s="240" t="s">
        <v>94</v>
      </c>
      <c r="AY816" s="18" t="s">
        <v>193</v>
      </c>
      <c r="BE816" s="241">
        <f>IF(N816="základní",J816,0)</f>
        <v>0</v>
      </c>
      <c r="BF816" s="241">
        <f>IF(N816="snížená",J816,0)</f>
        <v>0</v>
      </c>
      <c r="BG816" s="241">
        <f>IF(N816="zákl. přenesená",J816,0)</f>
        <v>0</v>
      </c>
      <c r="BH816" s="241">
        <f>IF(N816="sníž. přenesená",J816,0)</f>
        <v>0</v>
      </c>
      <c r="BI816" s="241">
        <f>IF(N816="nulová",J816,0)</f>
        <v>0</v>
      </c>
      <c r="BJ816" s="18" t="s">
        <v>92</v>
      </c>
      <c r="BK816" s="241">
        <f>ROUND(I816*H816,2)</f>
        <v>0</v>
      </c>
      <c r="BL816" s="18" t="s">
        <v>199</v>
      </c>
      <c r="BM816" s="240" t="s">
        <v>1821</v>
      </c>
    </row>
    <row r="817" s="2" customFormat="1" ht="16.5" customHeight="1">
      <c r="A817" s="40"/>
      <c r="B817" s="41"/>
      <c r="C817" s="286" t="s">
        <v>1822</v>
      </c>
      <c r="D817" s="286" t="s">
        <v>509</v>
      </c>
      <c r="E817" s="287" t="s">
        <v>1823</v>
      </c>
      <c r="F817" s="288" t="s">
        <v>1824</v>
      </c>
      <c r="G817" s="289" t="s">
        <v>256</v>
      </c>
      <c r="H817" s="290">
        <v>10</v>
      </c>
      <c r="I817" s="291"/>
      <c r="J817" s="292">
        <f>ROUND(I817*H817,2)</f>
        <v>0</v>
      </c>
      <c r="K817" s="288" t="s">
        <v>1</v>
      </c>
      <c r="L817" s="293"/>
      <c r="M817" s="294" t="s">
        <v>1</v>
      </c>
      <c r="N817" s="295" t="s">
        <v>50</v>
      </c>
      <c r="O817" s="93"/>
      <c r="P817" s="238">
        <f>O817*H817</f>
        <v>0</v>
      </c>
      <c r="Q817" s="238">
        <v>0.012</v>
      </c>
      <c r="R817" s="238">
        <f>Q817*H817</f>
        <v>0.12</v>
      </c>
      <c r="S817" s="238">
        <v>0</v>
      </c>
      <c r="T817" s="239">
        <f>S817*H817</f>
        <v>0</v>
      </c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R817" s="240" t="s">
        <v>266</v>
      </c>
      <c r="AT817" s="240" t="s">
        <v>509</v>
      </c>
      <c r="AU817" s="240" t="s">
        <v>94</v>
      </c>
      <c r="AY817" s="18" t="s">
        <v>193</v>
      </c>
      <c r="BE817" s="241">
        <f>IF(N817="základní",J817,0)</f>
        <v>0</v>
      </c>
      <c r="BF817" s="241">
        <f>IF(N817="snížená",J817,0)</f>
        <v>0</v>
      </c>
      <c r="BG817" s="241">
        <f>IF(N817="zákl. přenesená",J817,0)</f>
        <v>0</v>
      </c>
      <c r="BH817" s="241">
        <f>IF(N817="sníž. přenesená",J817,0)</f>
        <v>0</v>
      </c>
      <c r="BI817" s="241">
        <f>IF(N817="nulová",J817,0)</f>
        <v>0</v>
      </c>
      <c r="BJ817" s="18" t="s">
        <v>92</v>
      </c>
      <c r="BK817" s="241">
        <f>ROUND(I817*H817,2)</f>
        <v>0</v>
      </c>
      <c r="BL817" s="18" t="s">
        <v>199</v>
      </c>
      <c r="BM817" s="240" t="s">
        <v>1825</v>
      </c>
    </row>
    <row r="818" s="2" customFormat="1" ht="16.5" customHeight="1">
      <c r="A818" s="40"/>
      <c r="B818" s="41"/>
      <c r="C818" s="286" t="s">
        <v>1826</v>
      </c>
      <c r="D818" s="286" t="s">
        <v>509</v>
      </c>
      <c r="E818" s="287" t="s">
        <v>1827</v>
      </c>
      <c r="F818" s="288" t="s">
        <v>1828</v>
      </c>
      <c r="G818" s="289" t="s">
        <v>256</v>
      </c>
      <c r="H818" s="290">
        <v>1</v>
      </c>
      <c r="I818" s="291"/>
      <c r="J818" s="292">
        <f>ROUND(I818*H818,2)</f>
        <v>0</v>
      </c>
      <c r="K818" s="288" t="s">
        <v>1</v>
      </c>
      <c r="L818" s="293"/>
      <c r="M818" s="294" t="s">
        <v>1</v>
      </c>
      <c r="N818" s="295" t="s">
        <v>50</v>
      </c>
      <c r="O818" s="93"/>
      <c r="P818" s="238">
        <f>O818*H818</f>
        <v>0</v>
      </c>
      <c r="Q818" s="238">
        <v>0.014999999999999999</v>
      </c>
      <c r="R818" s="238">
        <f>Q818*H818</f>
        <v>0.014999999999999999</v>
      </c>
      <c r="S818" s="238">
        <v>0</v>
      </c>
      <c r="T818" s="239">
        <f>S818*H818</f>
        <v>0</v>
      </c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R818" s="240" t="s">
        <v>266</v>
      </c>
      <c r="AT818" s="240" t="s">
        <v>509</v>
      </c>
      <c r="AU818" s="240" t="s">
        <v>94</v>
      </c>
      <c r="AY818" s="18" t="s">
        <v>193</v>
      </c>
      <c r="BE818" s="241">
        <f>IF(N818="základní",J818,0)</f>
        <v>0</v>
      </c>
      <c r="BF818" s="241">
        <f>IF(N818="snížená",J818,0)</f>
        <v>0</v>
      </c>
      <c r="BG818" s="241">
        <f>IF(N818="zákl. přenesená",J818,0)</f>
        <v>0</v>
      </c>
      <c r="BH818" s="241">
        <f>IF(N818="sníž. přenesená",J818,0)</f>
        <v>0</v>
      </c>
      <c r="BI818" s="241">
        <f>IF(N818="nulová",J818,0)</f>
        <v>0</v>
      </c>
      <c r="BJ818" s="18" t="s">
        <v>92</v>
      </c>
      <c r="BK818" s="241">
        <f>ROUND(I818*H818,2)</f>
        <v>0</v>
      </c>
      <c r="BL818" s="18" t="s">
        <v>199</v>
      </c>
      <c r="BM818" s="240" t="s">
        <v>1829</v>
      </c>
    </row>
    <row r="819" s="2" customFormat="1" ht="16.5" customHeight="1">
      <c r="A819" s="40"/>
      <c r="B819" s="41"/>
      <c r="C819" s="286" t="s">
        <v>1830</v>
      </c>
      <c r="D819" s="286" t="s">
        <v>509</v>
      </c>
      <c r="E819" s="287" t="s">
        <v>1831</v>
      </c>
      <c r="F819" s="288" t="s">
        <v>1832</v>
      </c>
      <c r="G819" s="289" t="s">
        <v>160</v>
      </c>
      <c r="H819" s="290">
        <v>6</v>
      </c>
      <c r="I819" s="291"/>
      <c r="J819" s="292">
        <f>ROUND(I819*H819,2)</f>
        <v>0</v>
      </c>
      <c r="K819" s="288" t="s">
        <v>1</v>
      </c>
      <c r="L819" s="293"/>
      <c r="M819" s="294" t="s">
        <v>1</v>
      </c>
      <c r="N819" s="295" t="s">
        <v>50</v>
      </c>
      <c r="O819" s="93"/>
      <c r="P819" s="238">
        <f>O819*H819</f>
        <v>0</v>
      </c>
      <c r="Q819" s="238">
        <v>0.01</v>
      </c>
      <c r="R819" s="238">
        <f>Q819*H819</f>
        <v>0.059999999999999998</v>
      </c>
      <c r="S819" s="238">
        <v>0</v>
      </c>
      <c r="T819" s="239">
        <f>S819*H819</f>
        <v>0</v>
      </c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R819" s="240" t="s">
        <v>266</v>
      </c>
      <c r="AT819" s="240" t="s">
        <v>509</v>
      </c>
      <c r="AU819" s="240" t="s">
        <v>94</v>
      </c>
      <c r="AY819" s="18" t="s">
        <v>193</v>
      </c>
      <c r="BE819" s="241">
        <f>IF(N819="základní",J819,0)</f>
        <v>0</v>
      </c>
      <c r="BF819" s="241">
        <f>IF(N819="snížená",J819,0)</f>
        <v>0</v>
      </c>
      <c r="BG819" s="241">
        <f>IF(N819="zákl. přenesená",J819,0)</f>
        <v>0</v>
      </c>
      <c r="BH819" s="241">
        <f>IF(N819="sníž. přenesená",J819,0)</f>
        <v>0</v>
      </c>
      <c r="BI819" s="241">
        <f>IF(N819="nulová",J819,0)</f>
        <v>0</v>
      </c>
      <c r="BJ819" s="18" t="s">
        <v>92</v>
      </c>
      <c r="BK819" s="241">
        <f>ROUND(I819*H819,2)</f>
        <v>0</v>
      </c>
      <c r="BL819" s="18" t="s">
        <v>199</v>
      </c>
      <c r="BM819" s="240" t="s">
        <v>1833</v>
      </c>
    </row>
    <row r="820" s="2" customFormat="1" ht="16.5" customHeight="1">
      <c r="A820" s="40"/>
      <c r="B820" s="41"/>
      <c r="C820" s="286" t="s">
        <v>1834</v>
      </c>
      <c r="D820" s="286" t="s">
        <v>509</v>
      </c>
      <c r="E820" s="287" t="s">
        <v>1835</v>
      </c>
      <c r="F820" s="288" t="s">
        <v>1836</v>
      </c>
      <c r="G820" s="289" t="s">
        <v>160</v>
      </c>
      <c r="H820" s="290">
        <v>36</v>
      </c>
      <c r="I820" s="291"/>
      <c r="J820" s="292">
        <f>ROUND(I820*H820,2)</f>
        <v>0</v>
      </c>
      <c r="K820" s="288" t="s">
        <v>1</v>
      </c>
      <c r="L820" s="293"/>
      <c r="M820" s="294" t="s">
        <v>1</v>
      </c>
      <c r="N820" s="295" t="s">
        <v>50</v>
      </c>
      <c r="O820" s="93"/>
      <c r="P820" s="238">
        <f>O820*H820</f>
        <v>0</v>
      </c>
      <c r="Q820" s="238">
        <v>0.019</v>
      </c>
      <c r="R820" s="238">
        <f>Q820*H820</f>
        <v>0.68399999999999994</v>
      </c>
      <c r="S820" s="238">
        <v>0</v>
      </c>
      <c r="T820" s="239">
        <f>S820*H820</f>
        <v>0</v>
      </c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R820" s="240" t="s">
        <v>266</v>
      </c>
      <c r="AT820" s="240" t="s">
        <v>509</v>
      </c>
      <c r="AU820" s="240" t="s">
        <v>94</v>
      </c>
      <c r="AY820" s="18" t="s">
        <v>193</v>
      </c>
      <c r="BE820" s="241">
        <f>IF(N820="základní",J820,0)</f>
        <v>0</v>
      </c>
      <c r="BF820" s="241">
        <f>IF(N820="snížená",J820,0)</f>
        <v>0</v>
      </c>
      <c r="BG820" s="241">
        <f>IF(N820="zákl. přenesená",J820,0)</f>
        <v>0</v>
      </c>
      <c r="BH820" s="241">
        <f>IF(N820="sníž. přenesená",J820,0)</f>
        <v>0</v>
      </c>
      <c r="BI820" s="241">
        <f>IF(N820="nulová",J820,0)</f>
        <v>0</v>
      </c>
      <c r="BJ820" s="18" t="s">
        <v>92</v>
      </c>
      <c r="BK820" s="241">
        <f>ROUND(I820*H820,2)</f>
        <v>0</v>
      </c>
      <c r="BL820" s="18" t="s">
        <v>199</v>
      </c>
      <c r="BM820" s="240" t="s">
        <v>1837</v>
      </c>
    </row>
    <row r="821" s="2" customFormat="1" ht="16.5" customHeight="1">
      <c r="A821" s="40"/>
      <c r="B821" s="41"/>
      <c r="C821" s="286" t="s">
        <v>1838</v>
      </c>
      <c r="D821" s="286" t="s">
        <v>509</v>
      </c>
      <c r="E821" s="287" t="s">
        <v>1839</v>
      </c>
      <c r="F821" s="288" t="s">
        <v>1840</v>
      </c>
      <c r="G821" s="289" t="s">
        <v>256</v>
      </c>
      <c r="H821" s="290">
        <v>1</v>
      </c>
      <c r="I821" s="291"/>
      <c r="J821" s="292">
        <f>ROUND(I821*H821,2)</f>
        <v>0</v>
      </c>
      <c r="K821" s="288" t="s">
        <v>1</v>
      </c>
      <c r="L821" s="293"/>
      <c r="M821" s="294" t="s">
        <v>1</v>
      </c>
      <c r="N821" s="295" t="s">
        <v>50</v>
      </c>
      <c r="O821" s="93"/>
      <c r="P821" s="238">
        <f>O821*H821</f>
        <v>0</v>
      </c>
      <c r="Q821" s="238">
        <v>0.019</v>
      </c>
      <c r="R821" s="238">
        <f>Q821*H821</f>
        <v>0.019</v>
      </c>
      <c r="S821" s="238">
        <v>0</v>
      </c>
      <c r="T821" s="239">
        <f>S821*H821</f>
        <v>0</v>
      </c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R821" s="240" t="s">
        <v>266</v>
      </c>
      <c r="AT821" s="240" t="s">
        <v>509</v>
      </c>
      <c r="AU821" s="240" t="s">
        <v>94</v>
      </c>
      <c r="AY821" s="18" t="s">
        <v>193</v>
      </c>
      <c r="BE821" s="241">
        <f>IF(N821="základní",J821,0)</f>
        <v>0</v>
      </c>
      <c r="BF821" s="241">
        <f>IF(N821="snížená",J821,0)</f>
        <v>0</v>
      </c>
      <c r="BG821" s="241">
        <f>IF(N821="zákl. přenesená",J821,0)</f>
        <v>0</v>
      </c>
      <c r="BH821" s="241">
        <f>IF(N821="sníž. přenesená",J821,0)</f>
        <v>0</v>
      </c>
      <c r="BI821" s="241">
        <f>IF(N821="nulová",J821,0)</f>
        <v>0</v>
      </c>
      <c r="BJ821" s="18" t="s">
        <v>92</v>
      </c>
      <c r="BK821" s="241">
        <f>ROUND(I821*H821,2)</f>
        <v>0</v>
      </c>
      <c r="BL821" s="18" t="s">
        <v>199</v>
      </c>
      <c r="BM821" s="240" t="s">
        <v>1841</v>
      </c>
    </row>
    <row r="822" s="2" customFormat="1" ht="16.5" customHeight="1">
      <c r="A822" s="40"/>
      <c r="B822" s="41"/>
      <c r="C822" s="286" t="s">
        <v>1842</v>
      </c>
      <c r="D822" s="286" t="s">
        <v>509</v>
      </c>
      <c r="E822" s="287" t="s">
        <v>1843</v>
      </c>
      <c r="F822" s="288" t="s">
        <v>1844</v>
      </c>
      <c r="G822" s="289" t="s">
        <v>256</v>
      </c>
      <c r="H822" s="290">
        <v>7</v>
      </c>
      <c r="I822" s="291"/>
      <c r="J822" s="292">
        <f>ROUND(I822*H822,2)</f>
        <v>0</v>
      </c>
      <c r="K822" s="288" t="s">
        <v>1</v>
      </c>
      <c r="L822" s="293"/>
      <c r="M822" s="294" t="s">
        <v>1</v>
      </c>
      <c r="N822" s="295" t="s">
        <v>50</v>
      </c>
      <c r="O822" s="93"/>
      <c r="P822" s="238">
        <f>O822*H822</f>
        <v>0</v>
      </c>
      <c r="Q822" s="238">
        <v>0.012</v>
      </c>
      <c r="R822" s="238">
        <f>Q822*H822</f>
        <v>0.084000000000000005</v>
      </c>
      <c r="S822" s="238">
        <v>0</v>
      </c>
      <c r="T822" s="239">
        <f>S822*H822</f>
        <v>0</v>
      </c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R822" s="240" t="s">
        <v>266</v>
      </c>
      <c r="AT822" s="240" t="s">
        <v>509</v>
      </c>
      <c r="AU822" s="240" t="s">
        <v>94</v>
      </c>
      <c r="AY822" s="18" t="s">
        <v>193</v>
      </c>
      <c r="BE822" s="241">
        <f>IF(N822="základní",J822,0)</f>
        <v>0</v>
      </c>
      <c r="BF822" s="241">
        <f>IF(N822="snížená",J822,0)</f>
        <v>0</v>
      </c>
      <c r="BG822" s="241">
        <f>IF(N822="zákl. přenesená",J822,0)</f>
        <v>0</v>
      </c>
      <c r="BH822" s="241">
        <f>IF(N822="sníž. přenesená",J822,0)</f>
        <v>0</v>
      </c>
      <c r="BI822" s="241">
        <f>IF(N822="nulová",J822,0)</f>
        <v>0</v>
      </c>
      <c r="BJ822" s="18" t="s">
        <v>92</v>
      </c>
      <c r="BK822" s="241">
        <f>ROUND(I822*H822,2)</f>
        <v>0</v>
      </c>
      <c r="BL822" s="18" t="s">
        <v>199</v>
      </c>
      <c r="BM822" s="240" t="s">
        <v>1845</v>
      </c>
    </row>
    <row r="823" s="2" customFormat="1" ht="16.5" customHeight="1">
      <c r="A823" s="40"/>
      <c r="B823" s="41"/>
      <c r="C823" s="286" t="s">
        <v>1846</v>
      </c>
      <c r="D823" s="286" t="s">
        <v>509</v>
      </c>
      <c r="E823" s="287" t="s">
        <v>1847</v>
      </c>
      <c r="F823" s="288" t="s">
        <v>1848</v>
      </c>
      <c r="G823" s="289" t="s">
        <v>256</v>
      </c>
      <c r="H823" s="290">
        <v>1</v>
      </c>
      <c r="I823" s="291"/>
      <c r="J823" s="292">
        <f>ROUND(I823*H823,2)</f>
        <v>0</v>
      </c>
      <c r="K823" s="288" t="s">
        <v>1</v>
      </c>
      <c r="L823" s="293"/>
      <c r="M823" s="294" t="s">
        <v>1</v>
      </c>
      <c r="N823" s="295" t="s">
        <v>50</v>
      </c>
      <c r="O823" s="93"/>
      <c r="P823" s="238">
        <f>O823*H823</f>
        <v>0</v>
      </c>
      <c r="Q823" s="238">
        <v>0.059999999999999998</v>
      </c>
      <c r="R823" s="238">
        <f>Q823*H823</f>
        <v>0.059999999999999998</v>
      </c>
      <c r="S823" s="238">
        <v>0</v>
      </c>
      <c r="T823" s="239">
        <f>S823*H823</f>
        <v>0</v>
      </c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R823" s="240" t="s">
        <v>266</v>
      </c>
      <c r="AT823" s="240" t="s">
        <v>509</v>
      </c>
      <c r="AU823" s="240" t="s">
        <v>94</v>
      </c>
      <c r="AY823" s="18" t="s">
        <v>193</v>
      </c>
      <c r="BE823" s="241">
        <f>IF(N823="základní",J823,0)</f>
        <v>0</v>
      </c>
      <c r="BF823" s="241">
        <f>IF(N823="snížená",J823,0)</f>
        <v>0</v>
      </c>
      <c r="BG823" s="241">
        <f>IF(N823="zákl. přenesená",J823,0)</f>
        <v>0</v>
      </c>
      <c r="BH823" s="241">
        <f>IF(N823="sníž. přenesená",J823,0)</f>
        <v>0</v>
      </c>
      <c r="BI823" s="241">
        <f>IF(N823="nulová",J823,0)</f>
        <v>0</v>
      </c>
      <c r="BJ823" s="18" t="s">
        <v>92</v>
      </c>
      <c r="BK823" s="241">
        <f>ROUND(I823*H823,2)</f>
        <v>0</v>
      </c>
      <c r="BL823" s="18" t="s">
        <v>199</v>
      </c>
      <c r="BM823" s="240" t="s">
        <v>1849</v>
      </c>
    </row>
    <row r="824" s="2" customFormat="1" ht="16.5" customHeight="1">
      <c r="A824" s="40"/>
      <c r="B824" s="41"/>
      <c r="C824" s="286" t="s">
        <v>1850</v>
      </c>
      <c r="D824" s="286" t="s">
        <v>509</v>
      </c>
      <c r="E824" s="287" t="s">
        <v>1851</v>
      </c>
      <c r="F824" s="288" t="s">
        <v>1590</v>
      </c>
      <c r="G824" s="289" t="s">
        <v>256</v>
      </c>
      <c r="H824" s="290">
        <v>3</v>
      </c>
      <c r="I824" s="291"/>
      <c r="J824" s="292">
        <f>ROUND(I824*H824,2)</f>
        <v>0</v>
      </c>
      <c r="K824" s="288" t="s">
        <v>1</v>
      </c>
      <c r="L824" s="293"/>
      <c r="M824" s="294" t="s">
        <v>1</v>
      </c>
      <c r="N824" s="295" t="s">
        <v>50</v>
      </c>
      <c r="O824" s="93"/>
      <c r="P824" s="238">
        <f>O824*H824</f>
        <v>0</v>
      </c>
      <c r="Q824" s="238">
        <v>0.0080000000000000002</v>
      </c>
      <c r="R824" s="238">
        <f>Q824*H824</f>
        <v>0.024</v>
      </c>
      <c r="S824" s="238">
        <v>0</v>
      </c>
      <c r="T824" s="239">
        <f>S824*H824</f>
        <v>0</v>
      </c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R824" s="240" t="s">
        <v>266</v>
      </c>
      <c r="AT824" s="240" t="s">
        <v>509</v>
      </c>
      <c r="AU824" s="240" t="s">
        <v>94</v>
      </c>
      <c r="AY824" s="18" t="s">
        <v>193</v>
      </c>
      <c r="BE824" s="241">
        <f>IF(N824="základní",J824,0)</f>
        <v>0</v>
      </c>
      <c r="BF824" s="241">
        <f>IF(N824="snížená",J824,0)</f>
        <v>0</v>
      </c>
      <c r="BG824" s="241">
        <f>IF(N824="zákl. přenesená",J824,0)</f>
        <v>0</v>
      </c>
      <c r="BH824" s="241">
        <f>IF(N824="sníž. přenesená",J824,0)</f>
        <v>0</v>
      </c>
      <c r="BI824" s="241">
        <f>IF(N824="nulová",J824,0)</f>
        <v>0</v>
      </c>
      <c r="BJ824" s="18" t="s">
        <v>92</v>
      </c>
      <c r="BK824" s="241">
        <f>ROUND(I824*H824,2)</f>
        <v>0</v>
      </c>
      <c r="BL824" s="18" t="s">
        <v>199</v>
      </c>
      <c r="BM824" s="240" t="s">
        <v>1852</v>
      </c>
    </row>
    <row r="825" s="2" customFormat="1" ht="16.5" customHeight="1">
      <c r="A825" s="40"/>
      <c r="B825" s="41"/>
      <c r="C825" s="286" t="s">
        <v>1853</v>
      </c>
      <c r="D825" s="286" t="s">
        <v>509</v>
      </c>
      <c r="E825" s="287" t="s">
        <v>1854</v>
      </c>
      <c r="F825" s="288" t="s">
        <v>1855</v>
      </c>
      <c r="G825" s="289" t="s">
        <v>256</v>
      </c>
      <c r="H825" s="290">
        <v>1</v>
      </c>
      <c r="I825" s="291"/>
      <c r="J825" s="292">
        <f>ROUND(I825*H825,2)</f>
        <v>0</v>
      </c>
      <c r="K825" s="288" t="s">
        <v>1</v>
      </c>
      <c r="L825" s="293"/>
      <c r="M825" s="294" t="s">
        <v>1</v>
      </c>
      <c r="N825" s="295" t="s">
        <v>50</v>
      </c>
      <c r="O825" s="93"/>
      <c r="P825" s="238">
        <f>O825*H825</f>
        <v>0</v>
      </c>
      <c r="Q825" s="238">
        <v>0.0080000000000000002</v>
      </c>
      <c r="R825" s="238">
        <f>Q825*H825</f>
        <v>0.0080000000000000002</v>
      </c>
      <c r="S825" s="238">
        <v>0</v>
      </c>
      <c r="T825" s="239">
        <f>S825*H825</f>
        <v>0</v>
      </c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R825" s="240" t="s">
        <v>266</v>
      </c>
      <c r="AT825" s="240" t="s">
        <v>509</v>
      </c>
      <c r="AU825" s="240" t="s">
        <v>94</v>
      </c>
      <c r="AY825" s="18" t="s">
        <v>193</v>
      </c>
      <c r="BE825" s="241">
        <f>IF(N825="základní",J825,0)</f>
        <v>0</v>
      </c>
      <c r="BF825" s="241">
        <f>IF(N825="snížená",J825,0)</f>
        <v>0</v>
      </c>
      <c r="BG825" s="241">
        <f>IF(N825="zákl. přenesená",J825,0)</f>
        <v>0</v>
      </c>
      <c r="BH825" s="241">
        <f>IF(N825="sníž. přenesená",J825,0)</f>
        <v>0</v>
      </c>
      <c r="BI825" s="241">
        <f>IF(N825="nulová",J825,0)</f>
        <v>0</v>
      </c>
      <c r="BJ825" s="18" t="s">
        <v>92</v>
      </c>
      <c r="BK825" s="241">
        <f>ROUND(I825*H825,2)</f>
        <v>0</v>
      </c>
      <c r="BL825" s="18" t="s">
        <v>199</v>
      </c>
      <c r="BM825" s="240" t="s">
        <v>1856</v>
      </c>
    </row>
    <row r="826" s="2" customFormat="1" ht="24.15" customHeight="1">
      <c r="A826" s="40"/>
      <c r="B826" s="41"/>
      <c r="C826" s="229" t="s">
        <v>1857</v>
      </c>
      <c r="D826" s="229" t="s">
        <v>196</v>
      </c>
      <c r="E826" s="230" t="s">
        <v>1858</v>
      </c>
      <c r="F826" s="231" t="s">
        <v>1859</v>
      </c>
      <c r="G826" s="232" t="s">
        <v>221</v>
      </c>
      <c r="H826" s="233">
        <v>8</v>
      </c>
      <c r="I826" s="234"/>
      <c r="J826" s="235">
        <f>ROUND(I826*H826,2)</f>
        <v>0</v>
      </c>
      <c r="K826" s="231" t="s">
        <v>222</v>
      </c>
      <c r="L826" s="46"/>
      <c r="M826" s="236" t="s">
        <v>1</v>
      </c>
      <c r="N826" s="237" t="s">
        <v>50</v>
      </c>
      <c r="O826" s="93"/>
      <c r="P826" s="238">
        <f>O826*H826</f>
        <v>0</v>
      </c>
      <c r="Q826" s="238">
        <v>0</v>
      </c>
      <c r="R826" s="238">
        <f>Q826*H826</f>
        <v>0</v>
      </c>
      <c r="S826" s="238">
        <v>0</v>
      </c>
      <c r="T826" s="239">
        <f>S826*H826</f>
        <v>0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40" t="s">
        <v>580</v>
      </c>
      <c r="AT826" s="240" t="s">
        <v>196</v>
      </c>
      <c r="AU826" s="240" t="s">
        <v>94</v>
      </c>
      <c r="AY826" s="18" t="s">
        <v>193</v>
      </c>
      <c r="BE826" s="241">
        <f>IF(N826="základní",J826,0)</f>
        <v>0</v>
      </c>
      <c r="BF826" s="241">
        <f>IF(N826="snížená",J826,0)</f>
        <v>0</v>
      </c>
      <c r="BG826" s="241">
        <f>IF(N826="zákl. přenesená",J826,0)</f>
        <v>0</v>
      </c>
      <c r="BH826" s="241">
        <f>IF(N826="sníž. přenesená",J826,0)</f>
        <v>0</v>
      </c>
      <c r="BI826" s="241">
        <f>IF(N826="nulová",J826,0)</f>
        <v>0</v>
      </c>
      <c r="BJ826" s="18" t="s">
        <v>92</v>
      </c>
      <c r="BK826" s="241">
        <f>ROUND(I826*H826,2)</f>
        <v>0</v>
      </c>
      <c r="BL826" s="18" t="s">
        <v>580</v>
      </c>
      <c r="BM826" s="240" t="s">
        <v>1860</v>
      </c>
    </row>
    <row r="827" s="13" customFormat="1">
      <c r="A827" s="13"/>
      <c r="B827" s="242"/>
      <c r="C827" s="243"/>
      <c r="D827" s="244" t="s">
        <v>201</v>
      </c>
      <c r="E827" s="245" t="s">
        <v>1</v>
      </c>
      <c r="F827" s="246" t="s">
        <v>1861</v>
      </c>
      <c r="G827" s="243"/>
      <c r="H827" s="245" t="s">
        <v>1</v>
      </c>
      <c r="I827" s="247"/>
      <c r="J827" s="243"/>
      <c r="K827" s="243"/>
      <c r="L827" s="248"/>
      <c r="M827" s="249"/>
      <c r="N827" s="250"/>
      <c r="O827" s="250"/>
      <c r="P827" s="250"/>
      <c r="Q827" s="250"/>
      <c r="R827" s="250"/>
      <c r="S827" s="250"/>
      <c r="T827" s="251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52" t="s">
        <v>201</v>
      </c>
      <c r="AU827" s="252" t="s">
        <v>94</v>
      </c>
      <c r="AV827" s="13" t="s">
        <v>92</v>
      </c>
      <c r="AW827" s="13" t="s">
        <v>40</v>
      </c>
      <c r="AX827" s="13" t="s">
        <v>85</v>
      </c>
      <c r="AY827" s="252" t="s">
        <v>193</v>
      </c>
    </row>
    <row r="828" s="13" customFormat="1">
      <c r="A828" s="13"/>
      <c r="B828" s="242"/>
      <c r="C828" s="243"/>
      <c r="D828" s="244" t="s">
        <v>201</v>
      </c>
      <c r="E828" s="245" t="s">
        <v>1</v>
      </c>
      <c r="F828" s="246" t="s">
        <v>1862</v>
      </c>
      <c r="G828" s="243"/>
      <c r="H828" s="245" t="s">
        <v>1</v>
      </c>
      <c r="I828" s="247"/>
      <c r="J828" s="243"/>
      <c r="K828" s="243"/>
      <c r="L828" s="248"/>
      <c r="M828" s="249"/>
      <c r="N828" s="250"/>
      <c r="O828" s="250"/>
      <c r="P828" s="250"/>
      <c r="Q828" s="250"/>
      <c r="R828" s="250"/>
      <c r="S828" s="250"/>
      <c r="T828" s="251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52" t="s">
        <v>201</v>
      </c>
      <c r="AU828" s="252" t="s">
        <v>94</v>
      </c>
      <c r="AV828" s="13" t="s">
        <v>92</v>
      </c>
      <c r="AW828" s="13" t="s">
        <v>40</v>
      </c>
      <c r="AX828" s="13" t="s">
        <v>85</v>
      </c>
      <c r="AY828" s="252" t="s">
        <v>193</v>
      </c>
    </row>
    <row r="829" s="13" customFormat="1">
      <c r="A829" s="13"/>
      <c r="B829" s="242"/>
      <c r="C829" s="243"/>
      <c r="D829" s="244" t="s">
        <v>201</v>
      </c>
      <c r="E829" s="245" t="s">
        <v>1</v>
      </c>
      <c r="F829" s="246" t="s">
        <v>1863</v>
      </c>
      <c r="G829" s="243"/>
      <c r="H829" s="245" t="s">
        <v>1</v>
      </c>
      <c r="I829" s="247"/>
      <c r="J829" s="243"/>
      <c r="K829" s="243"/>
      <c r="L829" s="248"/>
      <c r="M829" s="249"/>
      <c r="N829" s="250"/>
      <c r="O829" s="250"/>
      <c r="P829" s="250"/>
      <c r="Q829" s="250"/>
      <c r="R829" s="250"/>
      <c r="S829" s="250"/>
      <c r="T829" s="251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52" t="s">
        <v>201</v>
      </c>
      <c r="AU829" s="252" t="s">
        <v>94</v>
      </c>
      <c r="AV829" s="13" t="s">
        <v>92</v>
      </c>
      <c r="AW829" s="13" t="s">
        <v>40</v>
      </c>
      <c r="AX829" s="13" t="s">
        <v>85</v>
      </c>
      <c r="AY829" s="252" t="s">
        <v>193</v>
      </c>
    </row>
    <row r="830" s="13" customFormat="1">
      <c r="A830" s="13"/>
      <c r="B830" s="242"/>
      <c r="C830" s="243"/>
      <c r="D830" s="244" t="s">
        <v>201</v>
      </c>
      <c r="E830" s="245" t="s">
        <v>1</v>
      </c>
      <c r="F830" s="246" t="s">
        <v>1864</v>
      </c>
      <c r="G830" s="243"/>
      <c r="H830" s="245" t="s">
        <v>1</v>
      </c>
      <c r="I830" s="247"/>
      <c r="J830" s="243"/>
      <c r="K830" s="243"/>
      <c r="L830" s="248"/>
      <c r="M830" s="249"/>
      <c r="N830" s="250"/>
      <c r="O830" s="250"/>
      <c r="P830" s="250"/>
      <c r="Q830" s="250"/>
      <c r="R830" s="250"/>
      <c r="S830" s="250"/>
      <c r="T830" s="251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52" t="s">
        <v>201</v>
      </c>
      <c r="AU830" s="252" t="s">
        <v>94</v>
      </c>
      <c r="AV830" s="13" t="s">
        <v>92</v>
      </c>
      <c r="AW830" s="13" t="s">
        <v>40</v>
      </c>
      <c r="AX830" s="13" t="s">
        <v>85</v>
      </c>
      <c r="AY830" s="252" t="s">
        <v>193</v>
      </c>
    </row>
    <row r="831" s="13" customFormat="1">
      <c r="A831" s="13"/>
      <c r="B831" s="242"/>
      <c r="C831" s="243"/>
      <c r="D831" s="244" t="s">
        <v>201</v>
      </c>
      <c r="E831" s="245" t="s">
        <v>1</v>
      </c>
      <c r="F831" s="246" t="s">
        <v>1865</v>
      </c>
      <c r="G831" s="243"/>
      <c r="H831" s="245" t="s">
        <v>1</v>
      </c>
      <c r="I831" s="247"/>
      <c r="J831" s="243"/>
      <c r="K831" s="243"/>
      <c r="L831" s="248"/>
      <c r="M831" s="249"/>
      <c r="N831" s="250"/>
      <c r="O831" s="250"/>
      <c r="P831" s="250"/>
      <c r="Q831" s="250"/>
      <c r="R831" s="250"/>
      <c r="S831" s="250"/>
      <c r="T831" s="251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52" t="s">
        <v>201</v>
      </c>
      <c r="AU831" s="252" t="s">
        <v>94</v>
      </c>
      <c r="AV831" s="13" t="s">
        <v>92</v>
      </c>
      <c r="AW831" s="13" t="s">
        <v>40</v>
      </c>
      <c r="AX831" s="13" t="s">
        <v>85</v>
      </c>
      <c r="AY831" s="252" t="s">
        <v>193</v>
      </c>
    </row>
    <row r="832" s="13" customFormat="1">
      <c r="A832" s="13"/>
      <c r="B832" s="242"/>
      <c r="C832" s="243"/>
      <c r="D832" s="244" t="s">
        <v>201</v>
      </c>
      <c r="E832" s="245" t="s">
        <v>1</v>
      </c>
      <c r="F832" s="246" t="s">
        <v>1866</v>
      </c>
      <c r="G832" s="243"/>
      <c r="H832" s="245" t="s">
        <v>1</v>
      </c>
      <c r="I832" s="247"/>
      <c r="J832" s="243"/>
      <c r="K832" s="243"/>
      <c r="L832" s="248"/>
      <c r="M832" s="249"/>
      <c r="N832" s="250"/>
      <c r="O832" s="250"/>
      <c r="P832" s="250"/>
      <c r="Q832" s="250"/>
      <c r="R832" s="250"/>
      <c r="S832" s="250"/>
      <c r="T832" s="251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52" t="s">
        <v>201</v>
      </c>
      <c r="AU832" s="252" t="s">
        <v>94</v>
      </c>
      <c r="AV832" s="13" t="s">
        <v>92</v>
      </c>
      <c r="AW832" s="13" t="s">
        <v>40</v>
      </c>
      <c r="AX832" s="13" t="s">
        <v>85</v>
      </c>
      <c r="AY832" s="252" t="s">
        <v>193</v>
      </c>
    </row>
    <row r="833" s="13" customFormat="1">
      <c r="A833" s="13"/>
      <c r="B833" s="242"/>
      <c r="C833" s="243"/>
      <c r="D833" s="244" t="s">
        <v>201</v>
      </c>
      <c r="E833" s="245" t="s">
        <v>1</v>
      </c>
      <c r="F833" s="246" t="s">
        <v>1866</v>
      </c>
      <c r="G833" s="243"/>
      <c r="H833" s="245" t="s">
        <v>1</v>
      </c>
      <c r="I833" s="247"/>
      <c r="J833" s="243"/>
      <c r="K833" s="243"/>
      <c r="L833" s="248"/>
      <c r="M833" s="249"/>
      <c r="N833" s="250"/>
      <c r="O833" s="250"/>
      <c r="P833" s="250"/>
      <c r="Q833" s="250"/>
      <c r="R833" s="250"/>
      <c r="S833" s="250"/>
      <c r="T833" s="251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52" t="s">
        <v>201</v>
      </c>
      <c r="AU833" s="252" t="s">
        <v>94</v>
      </c>
      <c r="AV833" s="13" t="s">
        <v>92</v>
      </c>
      <c r="AW833" s="13" t="s">
        <v>40</v>
      </c>
      <c r="AX833" s="13" t="s">
        <v>85</v>
      </c>
      <c r="AY833" s="252" t="s">
        <v>193</v>
      </c>
    </row>
    <row r="834" s="13" customFormat="1">
      <c r="A834" s="13"/>
      <c r="B834" s="242"/>
      <c r="C834" s="243"/>
      <c r="D834" s="244" t="s">
        <v>201</v>
      </c>
      <c r="E834" s="245" t="s">
        <v>1</v>
      </c>
      <c r="F834" s="246" t="s">
        <v>1866</v>
      </c>
      <c r="G834" s="243"/>
      <c r="H834" s="245" t="s">
        <v>1</v>
      </c>
      <c r="I834" s="247"/>
      <c r="J834" s="243"/>
      <c r="K834" s="243"/>
      <c r="L834" s="248"/>
      <c r="M834" s="249"/>
      <c r="N834" s="250"/>
      <c r="O834" s="250"/>
      <c r="P834" s="250"/>
      <c r="Q834" s="250"/>
      <c r="R834" s="250"/>
      <c r="S834" s="250"/>
      <c r="T834" s="251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52" t="s">
        <v>201</v>
      </c>
      <c r="AU834" s="252" t="s">
        <v>94</v>
      </c>
      <c r="AV834" s="13" t="s">
        <v>92</v>
      </c>
      <c r="AW834" s="13" t="s">
        <v>40</v>
      </c>
      <c r="AX834" s="13" t="s">
        <v>85</v>
      </c>
      <c r="AY834" s="252" t="s">
        <v>193</v>
      </c>
    </row>
    <row r="835" s="14" customFormat="1">
      <c r="A835" s="14"/>
      <c r="B835" s="253"/>
      <c r="C835" s="254"/>
      <c r="D835" s="244" t="s">
        <v>201</v>
      </c>
      <c r="E835" s="255" t="s">
        <v>1</v>
      </c>
      <c r="F835" s="256" t="s">
        <v>266</v>
      </c>
      <c r="G835" s="254"/>
      <c r="H835" s="257">
        <v>8</v>
      </c>
      <c r="I835" s="258"/>
      <c r="J835" s="254"/>
      <c r="K835" s="254"/>
      <c r="L835" s="259"/>
      <c r="M835" s="260"/>
      <c r="N835" s="261"/>
      <c r="O835" s="261"/>
      <c r="P835" s="261"/>
      <c r="Q835" s="261"/>
      <c r="R835" s="261"/>
      <c r="S835" s="261"/>
      <c r="T835" s="262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63" t="s">
        <v>201</v>
      </c>
      <c r="AU835" s="263" t="s">
        <v>94</v>
      </c>
      <c r="AV835" s="14" t="s">
        <v>94</v>
      </c>
      <c r="AW835" s="14" t="s">
        <v>40</v>
      </c>
      <c r="AX835" s="14" t="s">
        <v>92</v>
      </c>
      <c r="AY835" s="263" t="s">
        <v>193</v>
      </c>
    </row>
    <row r="836" s="2" customFormat="1" ht="24.15" customHeight="1">
      <c r="A836" s="40"/>
      <c r="B836" s="41"/>
      <c r="C836" s="229" t="s">
        <v>1867</v>
      </c>
      <c r="D836" s="229" t="s">
        <v>196</v>
      </c>
      <c r="E836" s="230" t="s">
        <v>1868</v>
      </c>
      <c r="F836" s="231" t="s">
        <v>1869</v>
      </c>
      <c r="G836" s="232" t="s">
        <v>160</v>
      </c>
      <c r="H836" s="233">
        <v>9</v>
      </c>
      <c r="I836" s="234"/>
      <c r="J836" s="235">
        <f>ROUND(I836*H836,2)</f>
        <v>0</v>
      </c>
      <c r="K836" s="231" t="s">
        <v>222</v>
      </c>
      <c r="L836" s="46"/>
      <c r="M836" s="236" t="s">
        <v>1</v>
      </c>
      <c r="N836" s="237" t="s">
        <v>50</v>
      </c>
      <c r="O836" s="93"/>
      <c r="P836" s="238">
        <f>O836*H836</f>
        <v>0</v>
      </c>
      <c r="Q836" s="238">
        <v>0</v>
      </c>
      <c r="R836" s="238">
        <f>Q836*H836</f>
        <v>0</v>
      </c>
      <c r="S836" s="238">
        <v>0</v>
      </c>
      <c r="T836" s="239">
        <f>S836*H836</f>
        <v>0</v>
      </c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R836" s="240" t="s">
        <v>580</v>
      </c>
      <c r="AT836" s="240" t="s">
        <v>196</v>
      </c>
      <c r="AU836" s="240" t="s">
        <v>94</v>
      </c>
      <c r="AY836" s="18" t="s">
        <v>193</v>
      </c>
      <c r="BE836" s="241">
        <f>IF(N836="základní",J836,0)</f>
        <v>0</v>
      </c>
      <c r="BF836" s="241">
        <f>IF(N836="snížená",J836,0)</f>
        <v>0</v>
      </c>
      <c r="BG836" s="241">
        <f>IF(N836="zákl. přenesená",J836,0)</f>
        <v>0</v>
      </c>
      <c r="BH836" s="241">
        <f>IF(N836="sníž. přenesená",J836,0)</f>
        <v>0</v>
      </c>
      <c r="BI836" s="241">
        <f>IF(N836="nulová",J836,0)</f>
        <v>0</v>
      </c>
      <c r="BJ836" s="18" t="s">
        <v>92</v>
      </c>
      <c r="BK836" s="241">
        <f>ROUND(I836*H836,2)</f>
        <v>0</v>
      </c>
      <c r="BL836" s="18" t="s">
        <v>580</v>
      </c>
      <c r="BM836" s="240" t="s">
        <v>1870</v>
      </c>
    </row>
    <row r="837" s="2" customFormat="1" ht="24.15" customHeight="1">
      <c r="A837" s="40"/>
      <c r="B837" s="41"/>
      <c r="C837" s="229" t="s">
        <v>1871</v>
      </c>
      <c r="D837" s="229" t="s">
        <v>196</v>
      </c>
      <c r="E837" s="230" t="s">
        <v>1872</v>
      </c>
      <c r="F837" s="231" t="s">
        <v>1873</v>
      </c>
      <c r="G837" s="232" t="s">
        <v>160</v>
      </c>
      <c r="H837" s="233">
        <v>54</v>
      </c>
      <c r="I837" s="234"/>
      <c r="J837" s="235">
        <f>ROUND(I837*H837,2)</f>
        <v>0</v>
      </c>
      <c r="K837" s="231" t="s">
        <v>222</v>
      </c>
      <c r="L837" s="46"/>
      <c r="M837" s="236" t="s">
        <v>1</v>
      </c>
      <c r="N837" s="237" t="s">
        <v>50</v>
      </c>
      <c r="O837" s="93"/>
      <c r="P837" s="238">
        <f>O837*H837</f>
        <v>0</v>
      </c>
      <c r="Q837" s="238">
        <v>0</v>
      </c>
      <c r="R837" s="238">
        <f>Q837*H837</f>
        <v>0</v>
      </c>
      <c r="S837" s="238">
        <v>0</v>
      </c>
      <c r="T837" s="239">
        <f>S837*H837</f>
        <v>0</v>
      </c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R837" s="240" t="s">
        <v>580</v>
      </c>
      <c r="AT837" s="240" t="s">
        <v>196</v>
      </c>
      <c r="AU837" s="240" t="s">
        <v>94</v>
      </c>
      <c r="AY837" s="18" t="s">
        <v>193</v>
      </c>
      <c r="BE837" s="241">
        <f>IF(N837="základní",J837,0)</f>
        <v>0</v>
      </c>
      <c r="BF837" s="241">
        <f>IF(N837="snížená",J837,0)</f>
        <v>0</v>
      </c>
      <c r="BG837" s="241">
        <f>IF(N837="zákl. přenesená",J837,0)</f>
        <v>0</v>
      </c>
      <c r="BH837" s="241">
        <f>IF(N837="sníž. přenesená",J837,0)</f>
        <v>0</v>
      </c>
      <c r="BI837" s="241">
        <f>IF(N837="nulová",J837,0)</f>
        <v>0</v>
      </c>
      <c r="BJ837" s="18" t="s">
        <v>92</v>
      </c>
      <c r="BK837" s="241">
        <f>ROUND(I837*H837,2)</f>
        <v>0</v>
      </c>
      <c r="BL837" s="18" t="s">
        <v>580</v>
      </c>
      <c r="BM837" s="240" t="s">
        <v>1874</v>
      </c>
    </row>
    <row r="838" s="2" customFormat="1" ht="24.15" customHeight="1">
      <c r="A838" s="40"/>
      <c r="B838" s="41"/>
      <c r="C838" s="229" t="s">
        <v>1875</v>
      </c>
      <c r="D838" s="229" t="s">
        <v>196</v>
      </c>
      <c r="E838" s="230" t="s">
        <v>1876</v>
      </c>
      <c r="F838" s="231" t="s">
        <v>1877</v>
      </c>
      <c r="G838" s="232" t="s">
        <v>160</v>
      </c>
      <c r="H838" s="233">
        <v>9</v>
      </c>
      <c r="I838" s="234"/>
      <c r="J838" s="235">
        <f>ROUND(I838*H838,2)</f>
        <v>0</v>
      </c>
      <c r="K838" s="231" t="s">
        <v>222</v>
      </c>
      <c r="L838" s="46"/>
      <c r="M838" s="236" t="s">
        <v>1</v>
      </c>
      <c r="N838" s="237" t="s">
        <v>50</v>
      </c>
      <c r="O838" s="93"/>
      <c r="P838" s="238">
        <f>O838*H838</f>
        <v>0</v>
      </c>
      <c r="Q838" s="238">
        <v>1.3000000000000001E-06</v>
      </c>
      <c r="R838" s="238">
        <f>Q838*H838</f>
        <v>1.17E-05</v>
      </c>
      <c r="S838" s="238">
        <v>0</v>
      </c>
      <c r="T838" s="239">
        <f>S838*H838</f>
        <v>0</v>
      </c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R838" s="240" t="s">
        <v>580</v>
      </c>
      <c r="AT838" s="240" t="s">
        <v>196</v>
      </c>
      <c r="AU838" s="240" t="s">
        <v>94</v>
      </c>
      <c r="AY838" s="18" t="s">
        <v>193</v>
      </c>
      <c r="BE838" s="241">
        <f>IF(N838="základní",J838,0)</f>
        <v>0</v>
      </c>
      <c r="BF838" s="241">
        <f>IF(N838="snížená",J838,0)</f>
        <v>0</v>
      </c>
      <c r="BG838" s="241">
        <f>IF(N838="zákl. přenesená",J838,0)</f>
        <v>0</v>
      </c>
      <c r="BH838" s="241">
        <f>IF(N838="sníž. přenesená",J838,0)</f>
        <v>0</v>
      </c>
      <c r="BI838" s="241">
        <f>IF(N838="nulová",J838,0)</f>
        <v>0</v>
      </c>
      <c r="BJ838" s="18" t="s">
        <v>92</v>
      </c>
      <c r="BK838" s="241">
        <f>ROUND(I838*H838,2)</f>
        <v>0</v>
      </c>
      <c r="BL838" s="18" t="s">
        <v>580</v>
      </c>
      <c r="BM838" s="240" t="s">
        <v>1878</v>
      </c>
    </row>
    <row r="839" s="14" customFormat="1">
      <c r="A839" s="14"/>
      <c r="B839" s="253"/>
      <c r="C839" s="254"/>
      <c r="D839" s="244" t="s">
        <v>201</v>
      </c>
      <c r="E839" s="255" t="s">
        <v>1</v>
      </c>
      <c r="F839" s="256" t="s">
        <v>1570</v>
      </c>
      <c r="G839" s="254"/>
      <c r="H839" s="257">
        <v>9</v>
      </c>
      <c r="I839" s="258"/>
      <c r="J839" s="254"/>
      <c r="K839" s="254"/>
      <c r="L839" s="259"/>
      <c r="M839" s="260"/>
      <c r="N839" s="261"/>
      <c r="O839" s="261"/>
      <c r="P839" s="261"/>
      <c r="Q839" s="261"/>
      <c r="R839" s="261"/>
      <c r="S839" s="261"/>
      <c r="T839" s="262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63" t="s">
        <v>201</v>
      </c>
      <c r="AU839" s="263" t="s">
        <v>94</v>
      </c>
      <c r="AV839" s="14" t="s">
        <v>94</v>
      </c>
      <c r="AW839" s="14" t="s">
        <v>40</v>
      </c>
      <c r="AX839" s="14" t="s">
        <v>92</v>
      </c>
      <c r="AY839" s="263" t="s">
        <v>193</v>
      </c>
    </row>
    <row r="840" s="2" customFormat="1" ht="24.15" customHeight="1">
      <c r="A840" s="40"/>
      <c r="B840" s="41"/>
      <c r="C840" s="229" t="s">
        <v>1879</v>
      </c>
      <c r="D840" s="229" t="s">
        <v>196</v>
      </c>
      <c r="E840" s="230" t="s">
        <v>1880</v>
      </c>
      <c r="F840" s="231" t="s">
        <v>1881</v>
      </c>
      <c r="G840" s="232" t="s">
        <v>160</v>
      </c>
      <c r="H840" s="233">
        <v>54</v>
      </c>
      <c r="I840" s="234"/>
      <c r="J840" s="235">
        <f>ROUND(I840*H840,2)</f>
        <v>0</v>
      </c>
      <c r="K840" s="231" t="s">
        <v>222</v>
      </c>
      <c r="L840" s="46"/>
      <c r="M840" s="236" t="s">
        <v>1</v>
      </c>
      <c r="N840" s="237" t="s">
        <v>50</v>
      </c>
      <c r="O840" s="93"/>
      <c r="P840" s="238">
        <f>O840*H840</f>
        <v>0</v>
      </c>
      <c r="Q840" s="238">
        <v>1.8199999999999999E-06</v>
      </c>
      <c r="R840" s="238">
        <f>Q840*H840</f>
        <v>9.8280000000000001E-05</v>
      </c>
      <c r="S840" s="238">
        <v>0</v>
      </c>
      <c r="T840" s="239">
        <f>S840*H840</f>
        <v>0</v>
      </c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R840" s="240" t="s">
        <v>580</v>
      </c>
      <c r="AT840" s="240" t="s">
        <v>196</v>
      </c>
      <c r="AU840" s="240" t="s">
        <v>94</v>
      </c>
      <c r="AY840" s="18" t="s">
        <v>193</v>
      </c>
      <c r="BE840" s="241">
        <f>IF(N840="základní",J840,0)</f>
        <v>0</v>
      </c>
      <c r="BF840" s="241">
        <f>IF(N840="snížená",J840,0)</f>
        <v>0</v>
      </c>
      <c r="BG840" s="241">
        <f>IF(N840="zákl. přenesená",J840,0)</f>
        <v>0</v>
      </c>
      <c r="BH840" s="241">
        <f>IF(N840="sníž. přenesená",J840,0)</f>
        <v>0</v>
      </c>
      <c r="BI840" s="241">
        <f>IF(N840="nulová",J840,0)</f>
        <v>0</v>
      </c>
      <c r="BJ840" s="18" t="s">
        <v>92</v>
      </c>
      <c r="BK840" s="241">
        <f>ROUND(I840*H840,2)</f>
        <v>0</v>
      </c>
      <c r="BL840" s="18" t="s">
        <v>580</v>
      </c>
      <c r="BM840" s="240" t="s">
        <v>1882</v>
      </c>
    </row>
    <row r="841" s="14" customFormat="1">
      <c r="A841" s="14"/>
      <c r="B841" s="253"/>
      <c r="C841" s="254"/>
      <c r="D841" s="244" t="s">
        <v>201</v>
      </c>
      <c r="E841" s="255" t="s">
        <v>1</v>
      </c>
      <c r="F841" s="256" t="s">
        <v>1883</v>
      </c>
      <c r="G841" s="254"/>
      <c r="H841" s="257">
        <v>54</v>
      </c>
      <c r="I841" s="258"/>
      <c r="J841" s="254"/>
      <c r="K841" s="254"/>
      <c r="L841" s="259"/>
      <c r="M841" s="260"/>
      <c r="N841" s="261"/>
      <c r="O841" s="261"/>
      <c r="P841" s="261"/>
      <c r="Q841" s="261"/>
      <c r="R841" s="261"/>
      <c r="S841" s="261"/>
      <c r="T841" s="262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63" t="s">
        <v>201</v>
      </c>
      <c r="AU841" s="263" t="s">
        <v>94</v>
      </c>
      <c r="AV841" s="14" t="s">
        <v>94</v>
      </c>
      <c r="AW841" s="14" t="s">
        <v>40</v>
      </c>
      <c r="AX841" s="14" t="s">
        <v>92</v>
      </c>
      <c r="AY841" s="263" t="s">
        <v>193</v>
      </c>
    </row>
    <row r="842" s="2" customFormat="1" ht="24.15" customHeight="1">
      <c r="A842" s="40"/>
      <c r="B842" s="41"/>
      <c r="C842" s="229" t="s">
        <v>1884</v>
      </c>
      <c r="D842" s="229" t="s">
        <v>196</v>
      </c>
      <c r="E842" s="230" t="s">
        <v>1885</v>
      </c>
      <c r="F842" s="231" t="s">
        <v>1886</v>
      </c>
      <c r="G842" s="232" t="s">
        <v>221</v>
      </c>
      <c r="H842" s="233">
        <v>40</v>
      </c>
      <c r="I842" s="234"/>
      <c r="J842" s="235">
        <f>ROUND(I842*H842,2)</f>
        <v>0</v>
      </c>
      <c r="K842" s="231" t="s">
        <v>222</v>
      </c>
      <c r="L842" s="46"/>
      <c r="M842" s="236" t="s">
        <v>1</v>
      </c>
      <c r="N842" s="237" t="s">
        <v>50</v>
      </c>
      <c r="O842" s="93"/>
      <c r="P842" s="238">
        <f>O842*H842</f>
        <v>0</v>
      </c>
      <c r="Q842" s="238">
        <v>6.1099999999999999E-06</v>
      </c>
      <c r="R842" s="238">
        <f>Q842*H842</f>
        <v>0.00024439999999999998</v>
      </c>
      <c r="S842" s="238">
        <v>0</v>
      </c>
      <c r="T842" s="239">
        <f>S842*H842</f>
        <v>0</v>
      </c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R842" s="240" t="s">
        <v>580</v>
      </c>
      <c r="AT842" s="240" t="s">
        <v>196</v>
      </c>
      <c r="AU842" s="240" t="s">
        <v>94</v>
      </c>
      <c r="AY842" s="18" t="s">
        <v>193</v>
      </c>
      <c r="BE842" s="241">
        <f>IF(N842="základní",J842,0)</f>
        <v>0</v>
      </c>
      <c r="BF842" s="241">
        <f>IF(N842="snížená",J842,0)</f>
        <v>0</v>
      </c>
      <c r="BG842" s="241">
        <f>IF(N842="zákl. přenesená",J842,0)</f>
        <v>0</v>
      </c>
      <c r="BH842" s="241">
        <f>IF(N842="sníž. přenesená",J842,0)</f>
        <v>0</v>
      </c>
      <c r="BI842" s="241">
        <f>IF(N842="nulová",J842,0)</f>
        <v>0</v>
      </c>
      <c r="BJ842" s="18" t="s">
        <v>92</v>
      </c>
      <c r="BK842" s="241">
        <f>ROUND(I842*H842,2)</f>
        <v>0</v>
      </c>
      <c r="BL842" s="18" t="s">
        <v>580</v>
      </c>
      <c r="BM842" s="240" t="s">
        <v>1887</v>
      </c>
    </row>
    <row r="843" s="13" customFormat="1">
      <c r="A843" s="13"/>
      <c r="B843" s="242"/>
      <c r="C843" s="243"/>
      <c r="D843" s="244" t="s">
        <v>201</v>
      </c>
      <c r="E843" s="245" t="s">
        <v>1</v>
      </c>
      <c r="F843" s="246" t="s">
        <v>1861</v>
      </c>
      <c r="G843" s="243"/>
      <c r="H843" s="245" t="s">
        <v>1</v>
      </c>
      <c r="I843" s="247"/>
      <c r="J843" s="243"/>
      <c r="K843" s="243"/>
      <c r="L843" s="248"/>
      <c r="M843" s="249"/>
      <c r="N843" s="250"/>
      <c r="O843" s="250"/>
      <c r="P843" s="250"/>
      <c r="Q843" s="250"/>
      <c r="R843" s="250"/>
      <c r="S843" s="250"/>
      <c r="T843" s="251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52" t="s">
        <v>201</v>
      </c>
      <c r="AU843" s="252" t="s">
        <v>94</v>
      </c>
      <c r="AV843" s="13" t="s">
        <v>92</v>
      </c>
      <c r="AW843" s="13" t="s">
        <v>40</v>
      </c>
      <c r="AX843" s="13" t="s">
        <v>85</v>
      </c>
      <c r="AY843" s="252" t="s">
        <v>193</v>
      </c>
    </row>
    <row r="844" s="13" customFormat="1">
      <c r="A844" s="13"/>
      <c r="B844" s="242"/>
      <c r="C844" s="243"/>
      <c r="D844" s="244" t="s">
        <v>201</v>
      </c>
      <c r="E844" s="245" t="s">
        <v>1</v>
      </c>
      <c r="F844" s="246" t="s">
        <v>1888</v>
      </c>
      <c r="G844" s="243"/>
      <c r="H844" s="245" t="s">
        <v>1</v>
      </c>
      <c r="I844" s="247"/>
      <c r="J844" s="243"/>
      <c r="K844" s="243"/>
      <c r="L844" s="248"/>
      <c r="M844" s="249"/>
      <c r="N844" s="250"/>
      <c r="O844" s="250"/>
      <c r="P844" s="250"/>
      <c r="Q844" s="250"/>
      <c r="R844" s="250"/>
      <c r="S844" s="250"/>
      <c r="T844" s="251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52" t="s">
        <v>201</v>
      </c>
      <c r="AU844" s="252" t="s">
        <v>94</v>
      </c>
      <c r="AV844" s="13" t="s">
        <v>92</v>
      </c>
      <c r="AW844" s="13" t="s">
        <v>40</v>
      </c>
      <c r="AX844" s="13" t="s">
        <v>85</v>
      </c>
      <c r="AY844" s="252" t="s">
        <v>193</v>
      </c>
    </row>
    <row r="845" s="14" customFormat="1">
      <c r="A845" s="14"/>
      <c r="B845" s="253"/>
      <c r="C845" s="254"/>
      <c r="D845" s="244" t="s">
        <v>201</v>
      </c>
      <c r="E845" s="255" t="s">
        <v>1</v>
      </c>
      <c r="F845" s="256" t="s">
        <v>1409</v>
      </c>
      <c r="G845" s="254"/>
      <c r="H845" s="257">
        <v>6</v>
      </c>
      <c r="I845" s="258"/>
      <c r="J845" s="254"/>
      <c r="K845" s="254"/>
      <c r="L845" s="259"/>
      <c r="M845" s="260"/>
      <c r="N845" s="261"/>
      <c r="O845" s="261"/>
      <c r="P845" s="261"/>
      <c r="Q845" s="261"/>
      <c r="R845" s="261"/>
      <c r="S845" s="261"/>
      <c r="T845" s="262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63" t="s">
        <v>201</v>
      </c>
      <c r="AU845" s="263" t="s">
        <v>94</v>
      </c>
      <c r="AV845" s="14" t="s">
        <v>94</v>
      </c>
      <c r="AW845" s="14" t="s">
        <v>40</v>
      </c>
      <c r="AX845" s="14" t="s">
        <v>85</v>
      </c>
      <c r="AY845" s="263" t="s">
        <v>193</v>
      </c>
    </row>
    <row r="846" s="13" customFormat="1">
      <c r="A846" s="13"/>
      <c r="B846" s="242"/>
      <c r="C846" s="243"/>
      <c r="D846" s="244" t="s">
        <v>201</v>
      </c>
      <c r="E846" s="245" t="s">
        <v>1</v>
      </c>
      <c r="F846" s="246" t="s">
        <v>1889</v>
      </c>
      <c r="G846" s="243"/>
      <c r="H846" s="245" t="s">
        <v>1</v>
      </c>
      <c r="I846" s="247"/>
      <c r="J846" s="243"/>
      <c r="K846" s="243"/>
      <c r="L846" s="248"/>
      <c r="M846" s="249"/>
      <c r="N846" s="250"/>
      <c r="O846" s="250"/>
      <c r="P846" s="250"/>
      <c r="Q846" s="250"/>
      <c r="R846" s="250"/>
      <c r="S846" s="250"/>
      <c r="T846" s="251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52" t="s">
        <v>201</v>
      </c>
      <c r="AU846" s="252" t="s">
        <v>94</v>
      </c>
      <c r="AV846" s="13" t="s">
        <v>92</v>
      </c>
      <c r="AW846" s="13" t="s">
        <v>40</v>
      </c>
      <c r="AX846" s="13" t="s">
        <v>85</v>
      </c>
      <c r="AY846" s="252" t="s">
        <v>193</v>
      </c>
    </row>
    <row r="847" s="14" customFormat="1">
      <c r="A847" s="14"/>
      <c r="B847" s="253"/>
      <c r="C847" s="254"/>
      <c r="D847" s="244" t="s">
        <v>201</v>
      </c>
      <c r="E847" s="255" t="s">
        <v>1</v>
      </c>
      <c r="F847" s="256" t="s">
        <v>1434</v>
      </c>
      <c r="G847" s="254"/>
      <c r="H847" s="257">
        <v>2</v>
      </c>
      <c r="I847" s="258"/>
      <c r="J847" s="254"/>
      <c r="K847" s="254"/>
      <c r="L847" s="259"/>
      <c r="M847" s="260"/>
      <c r="N847" s="261"/>
      <c r="O847" s="261"/>
      <c r="P847" s="261"/>
      <c r="Q847" s="261"/>
      <c r="R847" s="261"/>
      <c r="S847" s="261"/>
      <c r="T847" s="262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63" t="s">
        <v>201</v>
      </c>
      <c r="AU847" s="263" t="s">
        <v>94</v>
      </c>
      <c r="AV847" s="14" t="s">
        <v>94</v>
      </c>
      <c r="AW847" s="14" t="s">
        <v>40</v>
      </c>
      <c r="AX847" s="14" t="s">
        <v>85</v>
      </c>
      <c r="AY847" s="263" t="s">
        <v>193</v>
      </c>
    </row>
    <row r="848" s="13" customFormat="1">
      <c r="A848" s="13"/>
      <c r="B848" s="242"/>
      <c r="C848" s="243"/>
      <c r="D848" s="244" t="s">
        <v>201</v>
      </c>
      <c r="E848" s="245" t="s">
        <v>1</v>
      </c>
      <c r="F848" s="246" t="s">
        <v>1828</v>
      </c>
      <c r="G848" s="243"/>
      <c r="H848" s="245" t="s">
        <v>1</v>
      </c>
      <c r="I848" s="247"/>
      <c r="J848" s="243"/>
      <c r="K848" s="243"/>
      <c r="L848" s="248"/>
      <c r="M848" s="249"/>
      <c r="N848" s="250"/>
      <c r="O848" s="250"/>
      <c r="P848" s="250"/>
      <c r="Q848" s="250"/>
      <c r="R848" s="250"/>
      <c r="S848" s="250"/>
      <c r="T848" s="251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52" t="s">
        <v>201</v>
      </c>
      <c r="AU848" s="252" t="s">
        <v>94</v>
      </c>
      <c r="AV848" s="13" t="s">
        <v>92</v>
      </c>
      <c r="AW848" s="13" t="s">
        <v>40</v>
      </c>
      <c r="AX848" s="13" t="s">
        <v>85</v>
      </c>
      <c r="AY848" s="252" t="s">
        <v>193</v>
      </c>
    </row>
    <row r="849" s="14" customFormat="1">
      <c r="A849" s="14"/>
      <c r="B849" s="253"/>
      <c r="C849" s="254"/>
      <c r="D849" s="244" t="s">
        <v>201</v>
      </c>
      <c r="E849" s="255" t="s">
        <v>1</v>
      </c>
      <c r="F849" s="256" t="s">
        <v>92</v>
      </c>
      <c r="G849" s="254"/>
      <c r="H849" s="257">
        <v>1</v>
      </c>
      <c r="I849" s="258"/>
      <c r="J849" s="254"/>
      <c r="K849" s="254"/>
      <c r="L849" s="259"/>
      <c r="M849" s="260"/>
      <c r="N849" s="261"/>
      <c r="O849" s="261"/>
      <c r="P849" s="261"/>
      <c r="Q849" s="261"/>
      <c r="R849" s="261"/>
      <c r="S849" s="261"/>
      <c r="T849" s="262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63" t="s">
        <v>201</v>
      </c>
      <c r="AU849" s="263" t="s">
        <v>94</v>
      </c>
      <c r="AV849" s="14" t="s">
        <v>94</v>
      </c>
      <c r="AW849" s="14" t="s">
        <v>40</v>
      </c>
      <c r="AX849" s="14" t="s">
        <v>85</v>
      </c>
      <c r="AY849" s="263" t="s">
        <v>193</v>
      </c>
    </row>
    <row r="850" s="13" customFormat="1">
      <c r="A850" s="13"/>
      <c r="B850" s="242"/>
      <c r="C850" s="243"/>
      <c r="D850" s="244" t="s">
        <v>201</v>
      </c>
      <c r="E850" s="245" t="s">
        <v>1</v>
      </c>
      <c r="F850" s="246" t="s">
        <v>1832</v>
      </c>
      <c r="G850" s="243"/>
      <c r="H850" s="245" t="s">
        <v>1</v>
      </c>
      <c r="I850" s="247"/>
      <c r="J850" s="243"/>
      <c r="K850" s="243"/>
      <c r="L850" s="248"/>
      <c r="M850" s="249"/>
      <c r="N850" s="250"/>
      <c r="O850" s="250"/>
      <c r="P850" s="250"/>
      <c r="Q850" s="250"/>
      <c r="R850" s="250"/>
      <c r="S850" s="250"/>
      <c r="T850" s="251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52" t="s">
        <v>201</v>
      </c>
      <c r="AU850" s="252" t="s">
        <v>94</v>
      </c>
      <c r="AV850" s="13" t="s">
        <v>92</v>
      </c>
      <c r="AW850" s="13" t="s">
        <v>40</v>
      </c>
      <c r="AX850" s="13" t="s">
        <v>85</v>
      </c>
      <c r="AY850" s="252" t="s">
        <v>193</v>
      </c>
    </row>
    <row r="851" s="14" customFormat="1">
      <c r="A851" s="14"/>
      <c r="B851" s="253"/>
      <c r="C851" s="254"/>
      <c r="D851" s="244" t="s">
        <v>201</v>
      </c>
      <c r="E851" s="255" t="s">
        <v>1</v>
      </c>
      <c r="F851" s="256" t="s">
        <v>94</v>
      </c>
      <c r="G851" s="254"/>
      <c r="H851" s="257">
        <v>2</v>
      </c>
      <c r="I851" s="258"/>
      <c r="J851" s="254"/>
      <c r="K851" s="254"/>
      <c r="L851" s="259"/>
      <c r="M851" s="260"/>
      <c r="N851" s="261"/>
      <c r="O851" s="261"/>
      <c r="P851" s="261"/>
      <c r="Q851" s="261"/>
      <c r="R851" s="261"/>
      <c r="S851" s="261"/>
      <c r="T851" s="262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63" t="s">
        <v>201</v>
      </c>
      <c r="AU851" s="263" t="s">
        <v>94</v>
      </c>
      <c r="AV851" s="14" t="s">
        <v>94</v>
      </c>
      <c r="AW851" s="14" t="s">
        <v>40</v>
      </c>
      <c r="AX851" s="14" t="s">
        <v>85</v>
      </c>
      <c r="AY851" s="263" t="s">
        <v>193</v>
      </c>
    </row>
    <row r="852" s="13" customFormat="1">
      <c r="A852" s="13"/>
      <c r="B852" s="242"/>
      <c r="C852" s="243"/>
      <c r="D852" s="244" t="s">
        <v>201</v>
      </c>
      <c r="E852" s="245" t="s">
        <v>1</v>
      </c>
      <c r="F852" s="246" t="s">
        <v>1862</v>
      </c>
      <c r="G852" s="243"/>
      <c r="H852" s="245" t="s">
        <v>1</v>
      </c>
      <c r="I852" s="247"/>
      <c r="J852" s="243"/>
      <c r="K852" s="243"/>
      <c r="L852" s="248"/>
      <c r="M852" s="249"/>
      <c r="N852" s="250"/>
      <c r="O852" s="250"/>
      <c r="P852" s="250"/>
      <c r="Q852" s="250"/>
      <c r="R852" s="250"/>
      <c r="S852" s="250"/>
      <c r="T852" s="251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52" t="s">
        <v>201</v>
      </c>
      <c r="AU852" s="252" t="s">
        <v>94</v>
      </c>
      <c r="AV852" s="13" t="s">
        <v>92</v>
      </c>
      <c r="AW852" s="13" t="s">
        <v>40</v>
      </c>
      <c r="AX852" s="13" t="s">
        <v>85</v>
      </c>
      <c r="AY852" s="252" t="s">
        <v>193</v>
      </c>
    </row>
    <row r="853" s="13" customFormat="1">
      <c r="A853" s="13"/>
      <c r="B853" s="242"/>
      <c r="C853" s="243"/>
      <c r="D853" s="244" t="s">
        <v>201</v>
      </c>
      <c r="E853" s="245" t="s">
        <v>1</v>
      </c>
      <c r="F853" s="246" t="s">
        <v>1890</v>
      </c>
      <c r="G853" s="243"/>
      <c r="H853" s="245" t="s">
        <v>1</v>
      </c>
      <c r="I853" s="247"/>
      <c r="J853" s="243"/>
      <c r="K853" s="243"/>
      <c r="L853" s="248"/>
      <c r="M853" s="249"/>
      <c r="N853" s="250"/>
      <c r="O853" s="250"/>
      <c r="P853" s="250"/>
      <c r="Q853" s="250"/>
      <c r="R853" s="250"/>
      <c r="S853" s="250"/>
      <c r="T853" s="251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52" t="s">
        <v>201</v>
      </c>
      <c r="AU853" s="252" t="s">
        <v>94</v>
      </c>
      <c r="AV853" s="13" t="s">
        <v>92</v>
      </c>
      <c r="AW853" s="13" t="s">
        <v>40</v>
      </c>
      <c r="AX853" s="13" t="s">
        <v>85</v>
      </c>
      <c r="AY853" s="252" t="s">
        <v>193</v>
      </c>
    </row>
    <row r="854" s="14" customFormat="1">
      <c r="A854" s="14"/>
      <c r="B854" s="253"/>
      <c r="C854" s="254"/>
      <c r="D854" s="244" t="s">
        <v>201</v>
      </c>
      <c r="E854" s="255" t="s">
        <v>1</v>
      </c>
      <c r="F854" s="256" t="s">
        <v>1415</v>
      </c>
      <c r="G854" s="254"/>
      <c r="H854" s="257">
        <v>9</v>
      </c>
      <c r="I854" s="258"/>
      <c r="J854" s="254"/>
      <c r="K854" s="254"/>
      <c r="L854" s="259"/>
      <c r="M854" s="260"/>
      <c r="N854" s="261"/>
      <c r="O854" s="261"/>
      <c r="P854" s="261"/>
      <c r="Q854" s="261"/>
      <c r="R854" s="261"/>
      <c r="S854" s="261"/>
      <c r="T854" s="262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63" t="s">
        <v>201</v>
      </c>
      <c r="AU854" s="263" t="s">
        <v>94</v>
      </c>
      <c r="AV854" s="14" t="s">
        <v>94</v>
      </c>
      <c r="AW854" s="14" t="s">
        <v>40</v>
      </c>
      <c r="AX854" s="14" t="s">
        <v>85</v>
      </c>
      <c r="AY854" s="263" t="s">
        <v>193</v>
      </c>
    </row>
    <row r="855" s="13" customFormat="1">
      <c r="A855" s="13"/>
      <c r="B855" s="242"/>
      <c r="C855" s="243"/>
      <c r="D855" s="244" t="s">
        <v>201</v>
      </c>
      <c r="E855" s="245" t="s">
        <v>1</v>
      </c>
      <c r="F855" s="246" t="s">
        <v>1891</v>
      </c>
      <c r="G855" s="243"/>
      <c r="H855" s="245" t="s">
        <v>1</v>
      </c>
      <c r="I855" s="247"/>
      <c r="J855" s="243"/>
      <c r="K855" s="243"/>
      <c r="L855" s="248"/>
      <c r="M855" s="249"/>
      <c r="N855" s="250"/>
      <c r="O855" s="250"/>
      <c r="P855" s="250"/>
      <c r="Q855" s="250"/>
      <c r="R855" s="250"/>
      <c r="S855" s="250"/>
      <c r="T855" s="251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52" t="s">
        <v>201</v>
      </c>
      <c r="AU855" s="252" t="s">
        <v>94</v>
      </c>
      <c r="AV855" s="13" t="s">
        <v>92</v>
      </c>
      <c r="AW855" s="13" t="s">
        <v>40</v>
      </c>
      <c r="AX855" s="13" t="s">
        <v>85</v>
      </c>
      <c r="AY855" s="252" t="s">
        <v>193</v>
      </c>
    </row>
    <row r="856" s="14" customFormat="1">
      <c r="A856" s="14"/>
      <c r="B856" s="253"/>
      <c r="C856" s="254"/>
      <c r="D856" s="244" t="s">
        <v>201</v>
      </c>
      <c r="E856" s="255" t="s">
        <v>1</v>
      </c>
      <c r="F856" s="256" t="s">
        <v>1432</v>
      </c>
      <c r="G856" s="254"/>
      <c r="H856" s="257">
        <v>3</v>
      </c>
      <c r="I856" s="258"/>
      <c r="J856" s="254"/>
      <c r="K856" s="254"/>
      <c r="L856" s="259"/>
      <c r="M856" s="260"/>
      <c r="N856" s="261"/>
      <c r="O856" s="261"/>
      <c r="P856" s="261"/>
      <c r="Q856" s="261"/>
      <c r="R856" s="261"/>
      <c r="S856" s="261"/>
      <c r="T856" s="262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63" t="s">
        <v>201</v>
      </c>
      <c r="AU856" s="263" t="s">
        <v>94</v>
      </c>
      <c r="AV856" s="14" t="s">
        <v>94</v>
      </c>
      <c r="AW856" s="14" t="s">
        <v>40</v>
      </c>
      <c r="AX856" s="14" t="s">
        <v>85</v>
      </c>
      <c r="AY856" s="263" t="s">
        <v>193</v>
      </c>
    </row>
    <row r="857" s="13" customFormat="1">
      <c r="A857" s="13"/>
      <c r="B857" s="242"/>
      <c r="C857" s="243"/>
      <c r="D857" s="244" t="s">
        <v>201</v>
      </c>
      <c r="E857" s="245" t="s">
        <v>1</v>
      </c>
      <c r="F857" s="246" t="s">
        <v>1892</v>
      </c>
      <c r="G857" s="243"/>
      <c r="H857" s="245" t="s">
        <v>1</v>
      </c>
      <c r="I857" s="247"/>
      <c r="J857" s="243"/>
      <c r="K857" s="243"/>
      <c r="L857" s="248"/>
      <c r="M857" s="249"/>
      <c r="N857" s="250"/>
      <c r="O857" s="250"/>
      <c r="P857" s="250"/>
      <c r="Q857" s="250"/>
      <c r="R857" s="250"/>
      <c r="S857" s="250"/>
      <c r="T857" s="251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52" t="s">
        <v>201</v>
      </c>
      <c r="AU857" s="252" t="s">
        <v>94</v>
      </c>
      <c r="AV857" s="13" t="s">
        <v>92</v>
      </c>
      <c r="AW857" s="13" t="s">
        <v>40</v>
      </c>
      <c r="AX857" s="13" t="s">
        <v>85</v>
      </c>
      <c r="AY857" s="252" t="s">
        <v>193</v>
      </c>
    </row>
    <row r="858" s="14" customFormat="1">
      <c r="A858" s="14"/>
      <c r="B858" s="253"/>
      <c r="C858" s="254"/>
      <c r="D858" s="244" t="s">
        <v>201</v>
      </c>
      <c r="E858" s="255" t="s">
        <v>1</v>
      </c>
      <c r="F858" s="256" t="s">
        <v>1412</v>
      </c>
      <c r="G858" s="254"/>
      <c r="H858" s="257">
        <v>4</v>
      </c>
      <c r="I858" s="258"/>
      <c r="J858" s="254"/>
      <c r="K858" s="254"/>
      <c r="L858" s="259"/>
      <c r="M858" s="260"/>
      <c r="N858" s="261"/>
      <c r="O858" s="261"/>
      <c r="P858" s="261"/>
      <c r="Q858" s="261"/>
      <c r="R858" s="261"/>
      <c r="S858" s="261"/>
      <c r="T858" s="262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63" t="s">
        <v>201</v>
      </c>
      <c r="AU858" s="263" t="s">
        <v>94</v>
      </c>
      <c r="AV858" s="14" t="s">
        <v>94</v>
      </c>
      <c r="AW858" s="14" t="s">
        <v>40</v>
      </c>
      <c r="AX858" s="14" t="s">
        <v>85</v>
      </c>
      <c r="AY858" s="263" t="s">
        <v>193</v>
      </c>
    </row>
    <row r="859" s="13" customFormat="1">
      <c r="A859" s="13"/>
      <c r="B859" s="242"/>
      <c r="C859" s="243"/>
      <c r="D859" s="244" t="s">
        <v>201</v>
      </c>
      <c r="E859" s="245" t="s">
        <v>1</v>
      </c>
      <c r="F859" s="246" t="s">
        <v>1832</v>
      </c>
      <c r="G859" s="243"/>
      <c r="H859" s="245" t="s">
        <v>1</v>
      </c>
      <c r="I859" s="247"/>
      <c r="J859" s="243"/>
      <c r="K859" s="243"/>
      <c r="L859" s="248"/>
      <c r="M859" s="249"/>
      <c r="N859" s="250"/>
      <c r="O859" s="250"/>
      <c r="P859" s="250"/>
      <c r="Q859" s="250"/>
      <c r="R859" s="250"/>
      <c r="S859" s="250"/>
      <c r="T859" s="251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52" t="s">
        <v>201</v>
      </c>
      <c r="AU859" s="252" t="s">
        <v>94</v>
      </c>
      <c r="AV859" s="13" t="s">
        <v>92</v>
      </c>
      <c r="AW859" s="13" t="s">
        <v>40</v>
      </c>
      <c r="AX859" s="13" t="s">
        <v>85</v>
      </c>
      <c r="AY859" s="252" t="s">
        <v>193</v>
      </c>
    </row>
    <row r="860" s="14" customFormat="1">
      <c r="A860" s="14"/>
      <c r="B860" s="253"/>
      <c r="C860" s="254"/>
      <c r="D860" s="244" t="s">
        <v>201</v>
      </c>
      <c r="E860" s="255" t="s">
        <v>1</v>
      </c>
      <c r="F860" s="256" t="s">
        <v>94</v>
      </c>
      <c r="G860" s="254"/>
      <c r="H860" s="257">
        <v>2</v>
      </c>
      <c r="I860" s="258"/>
      <c r="J860" s="254"/>
      <c r="K860" s="254"/>
      <c r="L860" s="259"/>
      <c r="M860" s="260"/>
      <c r="N860" s="261"/>
      <c r="O860" s="261"/>
      <c r="P860" s="261"/>
      <c r="Q860" s="261"/>
      <c r="R860" s="261"/>
      <c r="S860" s="261"/>
      <c r="T860" s="262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63" t="s">
        <v>201</v>
      </c>
      <c r="AU860" s="263" t="s">
        <v>94</v>
      </c>
      <c r="AV860" s="14" t="s">
        <v>94</v>
      </c>
      <c r="AW860" s="14" t="s">
        <v>40</v>
      </c>
      <c r="AX860" s="14" t="s">
        <v>85</v>
      </c>
      <c r="AY860" s="263" t="s">
        <v>193</v>
      </c>
    </row>
    <row r="861" s="13" customFormat="1">
      <c r="A861" s="13"/>
      <c r="B861" s="242"/>
      <c r="C861" s="243"/>
      <c r="D861" s="244" t="s">
        <v>201</v>
      </c>
      <c r="E861" s="245" t="s">
        <v>1</v>
      </c>
      <c r="F861" s="246" t="s">
        <v>1863</v>
      </c>
      <c r="G861" s="243"/>
      <c r="H861" s="245" t="s">
        <v>1</v>
      </c>
      <c r="I861" s="247"/>
      <c r="J861" s="243"/>
      <c r="K861" s="243"/>
      <c r="L861" s="248"/>
      <c r="M861" s="249"/>
      <c r="N861" s="250"/>
      <c r="O861" s="250"/>
      <c r="P861" s="250"/>
      <c r="Q861" s="250"/>
      <c r="R861" s="250"/>
      <c r="S861" s="250"/>
      <c r="T861" s="251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52" t="s">
        <v>201</v>
      </c>
      <c r="AU861" s="252" t="s">
        <v>94</v>
      </c>
      <c r="AV861" s="13" t="s">
        <v>92</v>
      </c>
      <c r="AW861" s="13" t="s">
        <v>40</v>
      </c>
      <c r="AX861" s="13" t="s">
        <v>85</v>
      </c>
      <c r="AY861" s="252" t="s">
        <v>193</v>
      </c>
    </row>
    <row r="862" s="13" customFormat="1">
      <c r="A862" s="13"/>
      <c r="B862" s="242"/>
      <c r="C862" s="243"/>
      <c r="D862" s="244" t="s">
        <v>201</v>
      </c>
      <c r="E862" s="245" t="s">
        <v>1</v>
      </c>
      <c r="F862" s="246" t="s">
        <v>1893</v>
      </c>
      <c r="G862" s="243"/>
      <c r="H862" s="245" t="s">
        <v>1</v>
      </c>
      <c r="I862" s="247"/>
      <c r="J862" s="243"/>
      <c r="K862" s="243"/>
      <c r="L862" s="248"/>
      <c r="M862" s="249"/>
      <c r="N862" s="250"/>
      <c r="O862" s="250"/>
      <c r="P862" s="250"/>
      <c r="Q862" s="250"/>
      <c r="R862" s="250"/>
      <c r="S862" s="250"/>
      <c r="T862" s="251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52" t="s">
        <v>201</v>
      </c>
      <c r="AU862" s="252" t="s">
        <v>94</v>
      </c>
      <c r="AV862" s="13" t="s">
        <v>92</v>
      </c>
      <c r="AW862" s="13" t="s">
        <v>40</v>
      </c>
      <c r="AX862" s="13" t="s">
        <v>85</v>
      </c>
      <c r="AY862" s="252" t="s">
        <v>193</v>
      </c>
    </row>
    <row r="863" s="14" customFormat="1">
      <c r="A863" s="14"/>
      <c r="B863" s="253"/>
      <c r="C863" s="254"/>
      <c r="D863" s="244" t="s">
        <v>201</v>
      </c>
      <c r="E863" s="255" t="s">
        <v>1</v>
      </c>
      <c r="F863" s="256" t="s">
        <v>1409</v>
      </c>
      <c r="G863" s="254"/>
      <c r="H863" s="257">
        <v>6</v>
      </c>
      <c r="I863" s="258"/>
      <c r="J863" s="254"/>
      <c r="K863" s="254"/>
      <c r="L863" s="259"/>
      <c r="M863" s="260"/>
      <c r="N863" s="261"/>
      <c r="O863" s="261"/>
      <c r="P863" s="261"/>
      <c r="Q863" s="261"/>
      <c r="R863" s="261"/>
      <c r="S863" s="261"/>
      <c r="T863" s="262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63" t="s">
        <v>201</v>
      </c>
      <c r="AU863" s="263" t="s">
        <v>94</v>
      </c>
      <c r="AV863" s="14" t="s">
        <v>94</v>
      </c>
      <c r="AW863" s="14" t="s">
        <v>40</v>
      </c>
      <c r="AX863" s="14" t="s">
        <v>85</v>
      </c>
      <c r="AY863" s="263" t="s">
        <v>193</v>
      </c>
    </row>
    <row r="864" s="13" customFormat="1">
      <c r="A864" s="13"/>
      <c r="B864" s="242"/>
      <c r="C864" s="243"/>
      <c r="D864" s="244" t="s">
        <v>201</v>
      </c>
      <c r="E864" s="245" t="s">
        <v>1</v>
      </c>
      <c r="F864" s="246" t="s">
        <v>1864</v>
      </c>
      <c r="G864" s="243"/>
      <c r="H864" s="245" t="s">
        <v>1</v>
      </c>
      <c r="I864" s="247"/>
      <c r="J864" s="243"/>
      <c r="K864" s="243"/>
      <c r="L864" s="248"/>
      <c r="M864" s="249"/>
      <c r="N864" s="250"/>
      <c r="O864" s="250"/>
      <c r="P864" s="250"/>
      <c r="Q864" s="250"/>
      <c r="R864" s="250"/>
      <c r="S864" s="250"/>
      <c r="T864" s="251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52" t="s">
        <v>201</v>
      </c>
      <c r="AU864" s="252" t="s">
        <v>94</v>
      </c>
      <c r="AV864" s="13" t="s">
        <v>92</v>
      </c>
      <c r="AW864" s="13" t="s">
        <v>40</v>
      </c>
      <c r="AX864" s="13" t="s">
        <v>85</v>
      </c>
      <c r="AY864" s="252" t="s">
        <v>193</v>
      </c>
    </row>
    <row r="865" s="13" customFormat="1">
      <c r="A865" s="13"/>
      <c r="B865" s="242"/>
      <c r="C865" s="243"/>
      <c r="D865" s="244" t="s">
        <v>201</v>
      </c>
      <c r="E865" s="245" t="s">
        <v>1</v>
      </c>
      <c r="F865" s="246" t="s">
        <v>1894</v>
      </c>
      <c r="G865" s="243"/>
      <c r="H865" s="245" t="s">
        <v>1</v>
      </c>
      <c r="I865" s="247"/>
      <c r="J865" s="243"/>
      <c r="K865" s="243"/>
      <c r="L865" s="248"/>
      <c r="M865" s="249"/>
      <c r="N865" s="250"/>
      <c r="O865" s="250"/>
      <c r="P865" s="250"/>
      <c r="Q865" s="250"/>
      <c r="R865" s="250"/>
      <c r="S865" s="250"/>
      <c r="T865" s="251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52" t="s">
        <v>201</v>
      </c>
      <c r="AU865" s="252" t="s">
        <v>94</v>
      </c>
      <c r="AV865" s="13" t="s">
        <v>92</v>
      </c>
      <c r="AW865" s="13" t="s">
        <v>40</v>
      </c>
      <c r="AX865" s="13" t="s">
        <v>85</v>
      </c>
      <c r="AY865" s="252" t="s">
        <v>193</v>
      </c>
    </row>
    <row r="866" s="14" customFormat="1">
      <c r="A866" s="14"/>
      <c r="B866" s="253"/>
      <c r="C866" s="254"/>
      <c r="D866" s="244" t="s">
        <v>201</v>
      </c>
      <c r="E866" s="255" t="s">
        <v>1</v>
      </c>
      <c r="F866" s="256" t="s">
        <v>1432</v>
      </c>
      <c r="G866" s="254"/>
      <c r="H866" s="257">
        <v>3</v>
      </c>
      <c r="I866" s="258"/>
      <c r="J866" s="254"/>
      <c r="K866" s="254"/>
      <c r="L866" s="259"/>
      <c r="M866" s="260"/>
      <c r="N866" s="261"/>
      <c r="O866" s="261"/>
      <c r="P866" s="261"/>
      <c r="Q866" s="261"/>
      <c r="R866" s="261"/>
      <c r="S866" s="261"/>
      <c r="T866" s="262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63" t="s">
        <v>201</v>
      </c>
      <c r="AU866" s="263" t="s">
        <v>94</v>
      </c>
      <c r="AV866" s="14" t="s">
        <v>94</v>
      </c>
      <c r="AW866" s="14" t="s">
        <v>40</v>
      </c>
      <c r="AX866" s="14" t="s">
        <v>85</v>
      </c>
      <c r="AY866" s="263" t="s">
        <v>193</v>
      </c>
    </row>
    <row r="867" s="13" customFormat="1">
      <c r="A867" s="13"/>
      <c r="B867" s="242"/>
      <c r="C867" s="243"/>
      <c r="D867" s="244" t="s">
        <v>201</v>
      </c>
      <c r="E867" s="245" t="s">
        <v>1</v>
      </c>
      <c r="F867" s="246" t="s">
        <v>1832</v>
      </c>
      <c r="G867" s="243"/>
      <c r="H867" s="245" t="s">
        <v>1</v>
      </c>
      <c r="I867" s="247"/>
      <c r="J867" s="243"/>
      <c r="K867" s="243"/>
      <c r="L867" s="248"/>
      <c r="M867" s="249"/>
      <c r="N867" s="250"/>
      <c r="O867" s="250"/>
      <c r="P867" s="250"/>
      <c r="Q867" s="250"/>
      <c r="R867" s="250"/>
      <c r="S867" s="250"/>
      <c r="T867" s="251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52" t="s">
        <v>201</v>
      </c>
      <c r="AU867" s="252" t="s">
        <v>94</v>
      </c>
      <c r="AV867" s="13" t="s">
        <v>92</v>
      </c>
      <c r="AW867" s="13" t="s">
        <v>40</v>
      </c>
      <c r="AX867" s="13" t="s">
        <v>85</v>
      </c>
      <c r="AY867" s="252" t="s">
        <v>193</v>
      </c>
    </row>
    <row r="868" s="14" customFormat="1">
      <c r="A868" s="14"/>
      <c r="B868" s="253"/>
      <c r="C868" s="254"/>
      <c r="D868" s="244" t="s">
        <v>201</v>
      </c>
      <c r="E868" s="255" t="s">
        <v>1</v>
      </c>
      <c r="F868" s="256" t="s">
        <v>92</v>
      </c>
      <c r="G868" s="254"/>
      <c r="H868" s="257">
        <v>1</v>
      </c>
      <c r="I868" s="258"/>
      <c r="J868" s="254"/>
      <c r="K868" s="254"/>
      <c r="L868" s="259"/>
      <c r="M868" s="260"/>
      <c r="N868" s="261"/>
      <c r="O868" s="261"/>
      <c r="P868" s="261"/>
      <c r="Q868" s="261"/>
      <c r="R868" s="261"/>
      <c r="S868" s="261"/>
      <c r="T868" s="262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63" t="s">
        <v>201</v>
      </c>
      <c r="AU868" s="263" t="s">
        <v>94</v>
      </c>
      <c r="AV868" s="14" t="s">
        <v>94</v>
      </c>
      <c r="AW868" s="14" t="s">
        <v>40</v>
      </c>
      <c r="AX868" s="14" t="s">
        <v>85</v>
      </c>
      <c r="AY868" s="263" t="s">
        <v>193</v>
      </c>
    </row>
    <row r="869" s="13" customFormat="1">
      <c r="A869" s="13"/>
      <c r="B869" s="242"/>
      <c r="C869" s="243"/>
      <c r="D869" s="244" t="s">
        <v>201</v>
      </c>
      <c r="E869" s="245" t="s">
        <v>1</v>
      </c>
      <c r="F869" s="246" t="s">
        <v>1855</v>
      </c>
      <c r="G869" s="243"/>
      <c r="H869" s="245" t="s">
        <v>1</v>
      </c>
      <c r="I869" s="247"/>
      <c r="J869" s="243"/>
      <c r="K869" s="243"/>
      <c r="L869" s="248"/>
      <c r="M869" s="249"/>
      <c r="N869" s="250"/>
      <c r="O869" s="250"/>
      <c r="P869" s="250"/>
      <c r="Q869" s="250"/>
      <c r="R869" s="250"/>
      <c r="S869" s="250"/>
      <c r="T869" s="251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52" t="s">
        <v>201</v>
      </c>
      <c r="AU869" s="252" t="s">
        <v>94</v>
      </c>
      <c r="AV869" s="13" t="s">
        <v>92</v>
      </c>
      <c r="AW869" s="13" t="s">
        <v>40</v>
      </c>
      <c r="AX869" s="13" t="s">
        <v>85</v>
      </c>
      <c r="AY869" s="252" t="s">
        <v>193</v>
      </c>
    </row>
    <row r="870" s="14" customFormat="1">
      <c r="A870" s="14"/>
      <c r="B870" s="253"/>
      <c r="C870" s="254"/>
      <c r="D870" s="244" t="s">
        <v>201</v>
      </c>
      <c r="E870" s="255" t="s">
        <v>1</v>
      </c>
      <c r="F870" s="256" t="s">
        <v>92</v>
      </c>
      <c r="G870" s="254"/>
      <c r="H870" s="257">
        <v>1</v>
      </c>
      <c r="I870" s="258"/>
      <c r="J870" s="254"/>
      <c r="K870" s="254"/>
      <c r="L870" s="259"/>
      <c r="M870" s="260"/>
      <c r="N870" s="261"/>
      <c r="O870" s="261"/>
      <c r="P870" s="261"/>
      <c r="Q870" s="261"/>
      <c r="R870" s="261"/>
      <c r="S870" s="261"/>
      <c r="T870" s="262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63" t="s">
        <v>201</v>
      </c>
      <c r="AU870" s="263" t="s">
        <v>94</v>
      </c>
      <c r="AV870" s="14" t="s">
        <v>94</v>
      </c>
      <c r="AW870" s="14" t="s">
        <v>40</v>
      </c>
      <c r="AX870" s="14" t="s">
        <v>85</v>
      </c>
      <c r="AY870" s="263" t="s">
        <v>193</v>
      </c>
    </row>
    <row r="871" s="15" customFormat="1">
      <c r="A871" s="15"/>
      <c r="B871" s="264"/>
      <c r="C871" s="265"/>
      <c r="D871" s="244" t="s">
        <v>201</v>
      </c>
      <c r="E871" s="266" t="s">
        <v>1</v>
      </c>
      <c r="F871" s="267" t="s">
        <v>252</v>
      </c>
      <c r="G871" s="265"/>
      <c r="H871" s="268">
        <v>40</v>
      </c>
      <c r="I871" s="269"/>
      <c r="J871" s="265"/>
      <c r="K871" s="265"/>
      <c r="L871" s="270"/>
      <c r="M871" s="271"/>
      <c r="N871" s="272"/>
      <c r="O871" s="272"/>
      <c r="P871" s="272"/>
      <c r="Q871" s="272"/>
      <c r="R871" s="272"/>
      <c r="S871" s="272"/>
      <c r="T871" s="273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74" t="s">
        <v>201</v>
      </c>
      <c r="AU871" s="274" t="s">
        <v>94</v>
      </c>
      <c r="AV871" s="15" t="s">
        <v>199</v>
      </c>
      <c r="AW871" s="15" t="s">
        <v>40</v>
      </c>
      <c r="AX871" s="15" t="s">
        <v>92</v>
      </c>
      <c r="AY871" s="274" t="s">
        <v>193</v>
      </c>
    </row>
    <row r="872" s="2" customFormat="1" ht="24.15" customHeight="1">
      <c r="A872" s="40"/>
      <c r="B872" s="41"/>
      <c r="C872" s="229" t="s">
        <v>1895</v>
      </c>
      <c r="D872" s="229" t="s">
        <v>196</v>
      </c>
      <c r="E872" s="230" t="s">
        <v>1896</v>
      </c>
      <c r="F872" s="231" t="s">
        <v>1897</v>
      </c>
      <c r="G872" s="232" t="s">
        <v>221</v>
      </c>
      <c r="H872" s="233">
        <v>63</v>
      </c>
      <c r="I872" s="234"/>
      <c r="J872" s="235">
        <f>ROUND(I872*H872,2)</f>
        <v>0</v>
      </c>
      <c r="K872" s="231" t="s">
        <v>222</v>
      </c>
      <c r="L872" s="46"/>
      <c r="M872" s="236" t="s">
        <v>1</v>
      </c>
      <c r="N872" s="237" t="s">
        <v>50</v>
      </c>
      <c r="O872" s="93"/>
      <c r="P872" s="238">
        <f>O872*H872</f>
        <v>0</v>
      </c>
      <c r="Q872" s="238">
        <v>8.8400000000000001E-06</v>
      </c>
      <c r="R872" s="238">
        <f>Q872*H872</f>
        <v>0.00055692000000000003</v>
      </c>
      <c r="S872" s="238">
        <v>0</v>
      </c>
      <c r="T872" s="239">
        <f>S872*H872</f>
        <v>0</v>
      </c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R872" s="240" t="s">
        <v>580</v>
      </c>
      <c r="AT872" s="240" t="s">
        <v>196</v>
      </c>
      <c r="AU872" s="240" t="s">
        <v>94</v>
      </c>
      <c r="AY872" s="18" t="s">
        <v>193</v>
      </c>
      <c r="BE872" s="241">
        <f>IF(N872="základní",J872,0)</f>
        <v>0</v>
      </c>
      <c r="BF872" s="241">
        <f>IF(N872="snížená",J872,0)</f>
        <v>0</v>
      </c>
      <c r="BG872" s="241">
        <f>IF(N872="zákl. přenesená",J872,0)</f>
        <v>0</v>
      </c>
      <c r="BH872" s="241">
        <f>IF(N872="sníž. přenesená",J872,0)</f>
        <v>0</v>
      </c>
      <c r="BI872" s="241">
        <f>IF(N872="nulová",J872,0)</f>
        <v>0</v>
      </c>
      <c r="BJ872" s="18" t="s">
        <v>92</v>
      </c>
      <c r="BK872" s="241">
        <f>ROUND(I872*H872,2)</f>
        <v>0</v>
      </c>
      <c r="BL872" s="18" t="s">
        <v>580</v>
      </c>
      <c r="BM872" s="240" t="s">
        <v>1898</v>
      </c>
    </row>
    <row r="873" s="13" customFormat="1">
      <c r="A873" s="13"/>
      <c r="B873" s="242"/>
      <c r="C873" s="243"/>
      <c r="D873" s="244" t="s">
        <v>201</v>
      </c>
      <c r="E873" s="245" t="s">
        <v>1</v>
      </c>
      <c r="F873" s="246" t="s">
        <v>1864</v>
      </c>
      <c r="G873" s="243"/>
      <c r="H873" s="245" t="s">
        <v>1</v>
      </c>
      <c r="I873" s="247"/>
      <c r="J873" s="243"/>
      <c r="K873" s="243"/>
      <c r="L873" s="248"/>
      <c r="M873" s="249"/>
      <c r="N873" s="250"/>
      <c r="O873" s="250"/>
      <c r="P873" s="250"/>
      <c r="Q873" s="250"/>
      <c r="R873" s="250"/>
      <c r="S873" s="250"/>
      <c r="T873" s="251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52" t="s">
        <v>201</v>
      </c>
      <c r="AU873" s="252" t="s">
        <v>94</v>
      </c>
      <c r="AV873" s="13" t="s">
        <v>92</v>
      </c>
      <c r="AW873" s="13" t="s">
        <v>40</v>
      </c>
      <c r="AX873" s="13" t="s">
        <v>85</v>
      </c>
      <c r="AY873" s="252" t="s">
        <v>193</v>
      </c>
    </row>
    <row r="874" s="13" customFormat="1">
      <c r="A874" s="13"/>
      <c r="B874" s="242"/>
      <c r="C874" s="243"/>
      <c r="D874" s="244" t="s">
        <v>201</v>
      </c>
      <c r="E874" s="245" t="s">
        <v>1</v>
      </c>
      <c r="F874" s="246" t="s">
        <v>1899</v>
      </c>
      <c r="G874" s="243"/>
      <c r="H874" s="245" t="s">
        <v>1</v>
      </c>
      <c r="I874" s="247"/>
      <c r="J874" s="243"/>
      <c r="K874" s="243"/>
      <c r="L874" s="248"/>
      <c r="M874" s="249"/>
      <c r="N874" s="250"/>
      <c r="O874" s="250"/>
      <c r="P874" s="250"/>
      <c r="Q874" s="250"/>
      <c r="R874" s="250"/>
      <c r="S874" s="250"/>
      <c r="T874" s="251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52" t="s">
        <v>201</v>
      </c>
      <c r="AU874" s="252" t="s">
        <v>94</v>
      </c>
      <c r="AV874" s="13" t="s">
        <v>92</v>
      </c>
      <c r="AW874" s="13" t="s">
        <v>40</v>
      </c>
      <c r="AX874" s="13" t="s">
        <v>85</v>
      </c>
      <c r="AY874" s="252" t="s">
        <v>193</v>
      </c>
    </row>
    <row r="875" s="14" customFormat="1">
      <c r="A875" s="14"/>
      <c r="B875" s="253"/>
      <c r="C875" s="254"/>
      <c r="D875" s="244" t="s">
        <v>201</v>
      </c>
      <c r="E875" s="255" t="s">
        <v>1</v>
      </c>
      <c r="F875" s="256" t="s">
        <v>1409</v>
      </c>
      <c r="G875" s="254"/>
      <c r="H875" s="257">
        <v>6</v>
      </c>
      <c r="I875" s="258"/>
      <c r="J875" s="254"/>
      <c r="K875" s="254"/>
      <c r="L875" s="259"/>
      <c r="M875" s="260"/>
      <c r="N875" s="261"/>
      <c r="O875" s="261"/>
      <c r="P875" s="261"/>
      <c r="Q875" s="261"/>
      <c r="R875" s="261"/>
      <c r="S875" s="261"/>
      <c r="T875" s="262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63" t="s">
        <v>201</v>
      </c>
      <c r="AU875" s="263" t="s">
        <v>94</v>
      </c>
      <c r="AV875" s="14" t="s">
        <v>94</v>
      </c>
      <c r="AW875" s="14" t="s">
        <v>40</v>
      </c>
      <c r="AX875" s="14" t="s">
        <v>85</v>
      </c>
      <c r="AY875" s="263" t="s">
        <v>193</v>
      </c>
    </row>
    <row r="876" s="13" customFormat="1">
      <c r="A876" s="13"/>
      <c r="B876" s="242"/>
      <c r="C876" s="243"/>
      <c r="D876" s="244" t="s">
        <v>201</v>
      </c>
      <c r="E876" s="245" t="s">
        <v>1</v>
      </c>
      <c r="F876" s="246" t="s">
        <v>1900</v>
      </c>
      <c r="G876" s="243"/>
      <c r="H876" s="245" t="s">
        <v>1</v>
      </c>
      <c r="I876" s="247"/>
      <c r="J876" s="243"/>
      <c r="K876" s="243"/>
      <c r="L876" s="248"/>
      <c r="M876" s="249"/>
      <c r="N876" s="250"/>
      <c r="O876" s="250"/>
      <c r="P876" s="250"/>
      <c r="Q876" s="250"/>
      <c r="R876" s="250"/>
      <c r="S876" s="250"/>
      <c r="T876" s="251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52" t="s">
        <v>201</v>
      </c>
      <c r="AU876" s="252" t="s">
        <v>94</v>
      </c>
      <c r="AV876" s="13" t="s">
        <v>92</v>
      </c>
      <c r="AW876" s="13" t="s">
        <v>40</v>
      </c>
      <c r="AX876" s="13" t="s">
        <v>85</v>
      </c>
      <c r="AY876" s="252" t="s">
        <v>193</v>
      </c>
    </row>
    <row r="877" s="14" customFormat="1">
      <c r="A877" s="14"/>
      <c r="B877" s="253"/>
      <c r="C877" s="254"/>
      <c r="D877" s="244" t="s">
        <v>201</v>
      </c>
      <c r="E877" s="255" t="s">
        <v>1</v>
      </c>
      <c r="F877" s="256" t="s">
        <v>1434</v>
      </c>
      <c r="G877" s="254"/>
      <c r="H877" s="257">
        <v>2</v>
      </c>
      <c r="I877" s="258"/>
      <c r="J877" s="254"/>
      <c r="K877" s="254"/>
      <c r="L877" s="259"/>
      <c r="M877" s="260"/>
      <c r="N877" s="261"/>
      <c r="O877" s="261"/>
      <c r="P877" s="261"/>
      <c r="Q877" s="261"/>
      <c r="R877" s="261"/>
      <c r="S877" s="261"/>
      <c r="T877" s="262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63" t="s">
        <v>201</v>
      </c>
      <c r="AU877" s="263" t="s">
        <v>94</v>
      </c>
      <c r="AV877" s="14" t="s">
        <v>94</v>
      </c>
      <c r="AW877" s="14" t="s">
        <v>40</v>
      </c>
      <c r="AX877" s="14" t="s">
        <v>85</v>
      </c>
      <c r="AY877" s="263" t="s">
        <v>193</v>
      </c>
    </row>
    <row r="878" s="13" customFormat="1">
      <c r="A878" s="13"/>
      <c r="B878" s="242"/>
      <c r="C878" s="243"/>
      <c r="D878" s="244" t="s">
        <v>201</v>
      </c>
      <c r="E878" s="245" t="s">
        <v>1</v>
      </c>
      <c r="F878" s="246" t="s">
        <v>1901</v>
      </c>
      <c r="G878" s="243"/>
      <c r="H878" s="245" t="s">
        <v>1</v>
      </c>
      <c r="I878" s="247"/>
      <c r="J878" s="243"/>
      <c r="K878" s="243"/>
      <c r="L878" s="248"/>
      <c r="M878" s="249"/>
      <c r="N878" s="250"/>
      <c r="O878" s="250"/>
      <c r="P878" s="250"/>
      <c r="Q878" s="250"/>
      <c r="R878" s="250"/>
      <c r="S878" s="250"/>
      <c r="T878" s="251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52" t="s">
        <v>201</v>
      </c>
      <c r="AU878" s="252" t="s">
        <v>94</v>
      </c>
      <c r="AV878" s="13" t="s">
        <v>92</v>
      </c>
      <c r="AW878" s="13" t="s">
        <v>40</v>
      </c>
      <c r="AX878" s="13" t="s">
        <v>85</v>
      </c>
      <c r="AY878" s="252" t="s">
        <v>193</v>
      </c>
    </row>
    <row r="879" s="14" customFormat="1">
      <c r="A879" s="14"/>
      <c r="B879" s="253"/>
      <c r="C879" s="254"/>
      <c r="D879" s="244" t="s">
        <v>201</v>
      </c>
      <c r="E879" s="255" t="s">
        <v>1</v>
      </c>
      <c r="F879" s="256" t="s">
        <v>92</v>
      </c>
      <c r="G879" s="254"/>
      <c r="H879" s="257">
        <v>1</v>
      </c>
      <c r="I879" s="258"/>
      <c r="J879" s="254"/>
      <c r="K879" s="254"/>
      <c r="L879" s="259"/>
      <c r="M879" s="260"/>
      <c r="N879" s="261"/>
      <c r="O879" s="261"/>
      <c r="P879" s="261"/>
      <c r="Q879" s="261"/>
      <c r="R879" s="261"/>
      <c r="S879" s="261"/>
      <c r="T879" s="262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63" t="s">
        <v>201</v>
      </c>
      <c r="AU879" s="263" t="s">
        <v>94</v>
      </c>
      <c r="AV879" s="14" t="s">
        <v>94</v>
      </c>
      <c r="AW879" s="14" t="s">
        <v>40</v>
      </c>
      <c r="AX879" s="14" t="s">
        <v>85</v>
      </c>
      <c r="AY879" s="263" t="s">
        <v>193</v>
      </c>
    </row>
    <row r="880" s="13" customFormat="1">
      <c r="A880" s="13"/>
      <c r="B880" s="242"/>
      <c r="C880" s="243"/>
      <c r="D880" s="244" t="s">
        <v>201</v>
      </c>
      <c r="E880" s="245" t="s">
        <v>1</v>
      </c>
      <c r="F880" s="246" t="s">
        <v>1902</v>
      </c>
      <c r="G880" s="243"/>
      <c r="H880" s="245" t="s">
        <v>1</v>
      </c>
      <c r="I880" s="247"/>
      <c r="J880" s="243"/>
      <c r="K880" s="243"/>
      <c r="L880" s="248"/>
      <c r="M880" s="249"/>
      <c r="N880" s="250"/>
      <c r="O880" s="250"/>
      <c r="P880" s="250"/>
      <c r="Q880" s="250"/>
      <c r="R880" s="250"/>
      <c r="S880" s="250"/>
      <c r="T880" s="251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52" t="s">
        <v>201</v>
      </c>
      <c r="AU880" s="252" t="s">
        <v>94</v>
      </c>
      <c r="AV880" s="13" t="s">
        <v>92</v>
      </c>
      <c r="AW880" s="13" t="s">
        <v>40</v>
      </c>
      <c r="AX880" s="13" t="s">
        <v>85</v>
      </c>
      <c r="AY880" s="252" t="s">
        <v>193</v>
      </c>
    </row>
    <row r="881" s="14" customFormat="1">
      <c r="A881" s="14"/>
      <c r="B881" s="253"/>
      <c r="C881" s="254"/>
      <c r="D881" s="244" t="s">
        <v>201</v>
      </c>
      <c r="E881" s="255" t="s">
        <v>1</v>
      </c>
      <c r="F881" s="256" t="s">
        <v>94</v>
      </c>
      <c r="G881" s="254"/>
      <c r="H881" s="257">
        <v>2</v>
      </c>
      <c r="I881" s="258"/>
      <c r="J881" s="254"/>
      <c r="K881" s="254"/>
      <c r="L881" s="259"/>
      <c r="M881" s="260"/>
      <c r="N881" s="261"/>
      <c r="O881" s="261"/>
      <c r="P881" s="261"/>
      <c r="Q881" s="261"/>
      <c r="R881" s="261"/>
      <c r="S881" s="261"/>
      <c r="T881" s="262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63" t="s">
        <v>201</v>
      </c>
      <c r="AU881" s="263" t="s">
        <v>94</v>
      </c>
      <c r="AV881" s="14" t="s">
        <v>94</v>
      </c>
      <c r="AW881" s="14" t="s">
        <v>40</v>
      </c>
      <c r="AX881" s="14" t="s">
        <v>85</v>
      </c>
      <c r="AY881" s="263" t="s">
        <v>193</v>
      </c>
    </row>
    <row r="882" s="13" customFormat="1">
      <c r="A882" s="13"/>
      <c r="B882" s="242"/>
      <c r="C882" s="243"/>
      <c r="D882" s="244" t="s">
        <v>201</v>
      </c>
      <c r="E882" s="245" t="s">
        <v>1</v>
      </c>
      <c r="F882" s="246" t="s">
        <v>1865</v>
      </c>
      <c r="G882" s="243"/>
      <c r="H882" s="245" t="s">
        <v>1</v>
      </c>
      <c r="I882" s="247"/>
      <c r="J882" s="243"/>
      <c r="K882" s="243"/>
      <c r="L882" s="248"/>
      <c r="M882" s="249"/>
      <c r="N882" s="250"/>
      <c r="O882" s="250"/>
      <c r="P882" s="250"/>
      <c r="Q882" s="250"/>
      <c r="R882" s="250"/>
      <c r="S882" s="250"/>
      <c r="T882" s="251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52" t="s">
        <v>201</v>
      </c>
      <c r="AU882" s="252" t="s">
        <v>94</v>
      </c>
      <c r="AV882" s="13" t="s">
        <v>92</v>
      </c>
      <c r="AW882" s="13" t="s">
        <v>40</v>
      </c>
      <c r="AX882" s="13" t="s">
        <v>85</v>
      </c>
      <c r="AY882" s="252" t="s">
        <v>193</v>
      </c>
    </row>
    <row r="883" s="13" customFormat="1">
      <c r="A883" s="13"/>
      <c r="B883" s="242"/>
      <c r="C883" s="243"/>
      <c r="D883" s="244" t="s">
        <v>201</v>
      </c>
      <c r="E883" s="245" t="s">
        <v>1</v>
      </c>
      <c r="F883" s="246" t="s">
        <v>1903</v>
      </c>
      <c r="G883" s="243"/>
      <c r="H883" s="245" t="s">
        <v>1</v>
      </c>
      <c r="I883" s="247"/>
      <c r="J883" s="243"/>
      <c r="K883" s="243"/>
      <c r="L883" s="248"/>
      <c r="M883" s="249"/>
      <c r="N883" s="250"/>
      <c r="O883" s="250"/>
      <c r="P883" s="250"/>
      <c r="Q883" s="250"/>
      <c r="R883" s="250"/>
      <c r="S883" s="250"/>
      <c r="T883" s="251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52" t="s">
        <v>201</v>
      </c>
      <c r="AU883" s="252" t="s">
        <v>94</v>
      </c>
      <c r="AV883" s="13" t="s">
        <v>92</v>
      </c>
      <c r="AW883" s="13" t="s">
        <v>40</v>
      </c>
      <c r="AX883" s="13" t="s">
        <v>85</v>
      </c>
      <c r="AY883" s="252" t="s">
        <v>193</v>
      </c>
    </row>
    <row r="884" s="14" customFormat="1">
      <c r="A884" s="14"/>
      <c r="B884" s="253"/>
      <c r="C884" s="254"/>
      <c r="D884" s="244" t="s">
        <v>201</v>
      </c>
      <c r="E884" s="255" t="s">
        <v>1</v>
      </c>
      <c r="F884" s="256" t="s">
        <v>1409</v>
      </c>
      <c r="G884" s="254"/>
      <c r="H884" s="257">
        <v>6</v>
      </c>
      <c r="I884" s="258"/>
      <c r="J884" s="254"/>
      <c r="K884" s="254"/>
      <c r="L884" s="259"/>
      <c r="M884" s="260"/>
      <c r="N884" s="261"/>
      <c r="O884" s="261"/>
      <c r="P884" s="261"/>
      <c r="Q884" s="261"/>
      <c r="R884" s="261"/>
      <c r="S884" s="261"/>
      <c r="T884" s="262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63" t="s">
        <v>201</v>
      </c>
      <c r="AU884" s="263" t="s">
        <v>94</v>
      </c>
      <c r="AV884" s="14" t="s">
        <v>94</v>
      </c>
      <c r="AW884" s="14" t="s">
        <v>40</v>
      </c>
      <c r="AX884" s="14" t="s">
        <v>85</v>
      </c>
      <c r="AY884" s="263" t="s">
        <v>193</v>
      </c>
    </row>
    <row r="885" s="13" customFormat="1">
      <c r="A885" s="13"/>
      <c r="B885" s="242"/>
      <c r="C885" s="243"/>
      <c r="D885" s="244" t="s">
        <v>201</v>
      </c>
      <c r="E885" s="245" t="s">
        <v>1</v>
      </c>
      <c r="F885" s="246" t="s">
        <v>1902</v>
      </c>
      <c r="G885" s="243"/>
      <c r="H885" s="245" t="s">
        <v>1</v>
      </c>
      <c r="I885" s="247"/>
      <c r="J885" s="243"/>
      <c r="K885" s="243"/>
      <c r="L885" s="248"/>
      <c r="M885" s="249"/>
      <c r="N885" s="250"/>
      <c r="O885" s="250"/>
      <c r="P885" s="250"/>
      <c r="Q885" s="250"/>
      <c r="R885" s="250"/>
      <c r="S885" s="250"/>
      <c r="T885" s="251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52" t="s">
        <v>201</v>
      </c>
      <c r="AU885" s="252" t="s">
        <v>94</v>
      </c>
      <c r="AV885" s="13" t="s">
        <v>92</v>
      </c>
      <c r="AW885" s="13" t="s">
        <v>40</v>
      </c>
      <c r="AX885" s="13" t="s">
        <v>85</v>
      </c>
      <c r="AY885" s="252" t="s">
        <v>193</v>
      </c>
    </row>
    <row r="886" s="14" customFormat="1">
      <c r="A886" s="14"/>
      <c r="B886" s="253"/>
      <c r="C886" s="254"/>
      <c r="D886" s="244" t="s">
        <v>201</v>
      </c>
      <c r="E886" s="255" t="s">
        <v>1</v>
      </c>
      <c r="F886" s="256" t="s">
        <v>253</v>
      </c>
      <c r="G886" s="254"/>
      <c r="H886" s="257">
        <v>6</v>
      </c>
      <c r="I886" s="258"/>
      <c r="J886" s="254"/>
      <c r="K886" s="254"/>
      <c r="L886" s="259"/>
      <c r="M886" s="260"/>
      <c r="N886" s="261"/>
      <c r="O886" s="261"/>
      <c r="P886" s="261"/>
      <c r="Q886" s="261"/>
      <c r="R886" s="261"/>
      <c r="S886" s="261"/>
      <c r="T886" s="262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63" t="s">
        <v>201</v>
      </c>
      <c r="AU886" s="263" t="s">
        <v>94</v>
      </c>
      <c r="AV886" s="14" t="s">
        <v>94</v>
      </c>
      <c r="AW886" s="14" t="s">
        <v>40</v>
      </c>
      <c r="AX886" s="14" t="s">
        <v>85</v>
      </c>
      <c r="AY886" s="263" t="s">
        <v>193</v>
      </c>
    </row>
    <row r="887" s="13" customFormat="1">
      <c r="A887" s="13"/>
      <c r="B887" s="242"/>
      <c r="C887" s="243"/>
      <c r="D887" s="244" t="s">
        <v>201</v>
      </c>
      <c r="E887" s="245" t="s">
        <v>1</v>
      </c>
      <c r="F887" s="246" t="s">
        <v>1866</v>
      </c>
      <c r="G887" s="243"/>
      <c r="H887" s="245" t="s">
        <v>1</v>
      </c>
      <c r="I887" s="247"/>
      <c r="J887" s="243"/>
      <c r="K887" s="243"/>
      <c r="L887" s="248"/>
      <c r="M887" s="249"/>
      <c r="N887" s="250"/>
      <c r="O887" s="250"/>
      <c r="P887" s="250"/>
      <c r="Q887" s="250"/>
      <c r="R887" s="250"/>
      <c r="S887" s="250"/>
      <c r="T887" s="251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52" t="s">
        <v>201</v>
      </c>
      <c r="AU887" s="252" t="s">
        <v>94</v>
      </c>
      <c r="AV887" s="13" t="s">
        <v>92</v>
      </c>
      <c r="AW887" s="13" t="s">
        <v>40</v>
      </c>
      <c r="AX887" s="13" t="s">
        <v>85</v>
      </c>
      <c r="AY887" s="252" t="s">
        <v>193</v>
      </c>
    </row>
    <row r="888" s="13" customFormat="1">
      <c r="A888" s="13"/>
      <c r="B888" s="242"/>
      <c r="C888" s="243"/>
      <c r="D888" s="244" t="s">
        <v>201</v>
      </c>
      <c r="E888" s="245" t="s">
        <v>1</v>
      </c>
      <c r="F888" s="246" t="s">
        <v>1904</v>
      </c>
      <c r="G888" s="243"/>
      <c r="H888" s="245" t="s">
        <v>1</v>
      </c>
      <c r="I888" s="247"/>
      <c r="J888" s="243"/>
      <c r="K888" s="243"/>
      <c r="L888" s="248"/>
      <c r="M888" s="249"/>
      <c r="N888" s="250"/>
      <c r="O888" s="250"/>
      <c r="P888" s="250"/>
      <c r="Q888" s="250"/>
      <c r="R888" s="250"/>
      <c r="S888" s="250"/>
      <c r="T888" s="251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52" t="s">
        <v>201</v>
      </c>
      <c r="AU888" s="252" t="s">
        <v>94</v>
      </c>
      <c r="AV888" s="13" t="s">
        <v>92</v>
      </c>
      <c r="AW888" s="13" t="s">
        <v>40</v>
      </c>
      <c r="AX888" s="13" t="s">
        <v>85</v>
      </c>
      <c r="AY888" s="252" t="s">
        <v>193</v>
      </c>
    </row>
    <row r="889" s="14" customFormat="1">
      <c r="A889" s="14"/>
      <c r="B889" s="253"/>
      <c r="C889" s="254"/>
      <c r="D889" s="244" t="s">
        <v>201</v>
      </c>
      <c r="E889" s="255" t="s">
        <v>1</v>
      </c>
      <c r="F889" s="256" t="s">
        <v>1409</v>
      </c>
      <c r="G889" s="254"/>
      <c r="H889" s="257">
        <v>6</v>
      </c>
      <c r="I889" s="258"/>
      <c r="J889" s="254"/>
      <c r="K889" s="254"/>
      <c r="L889" s="259"/>
      <c r="M889" s="260"/>
      <c r="N889" s="261"/>
      <c r="O889" s="261"/>
      <c r="P889" s="261"/>
      <c r="Q889" s="261"/>
      <c r="R889" s="261"/>
      <c r="S889" s="261"/>
      <c r="T889" s="262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63" t="s">
        <v>201</v>
      </c>
      <c r="AU889" s="263" t="s">
        <v>94</v>
      </c>
      <c r="AV889" s="14" t="s">
        <v>94</v>
      </c>
      <c r="AW889" s="14" t="s">
        <v>40</v>
      </c>
      <c r="AX889" s="14" t="s">
        <v>85</v>
      </c>
      <c r="AY889" s="263" t="s">
        <v>193</v>
      </c>
    </row>
    <row r="890" s="13" customFormat="1">
      <c r="A890" s="13"/>
      <c r="B890" s="242"/>
      <c r="C890" s="243"/>
      <c r="D890" s="244" t="s">
        <v>201</v>
      </c>
      <c r="E890" s="245" t="s">
        <v>1</v>
      </c>
      <c r="F890" s="246" t="s">
        <v>1905</v>
      </c>
      <c r="G890" s="243"/>
      <c r="H890" s="245" t="s">
        <v>1</v>
      </c>
      <c r="I890" s="247"/>
      <c r="J890" s="243"/>
      <c r="K890" s="243"/>
      <c r="L890" s="248"/>
      <c r="M890" s="249"/>
      <c r="N890" s="250"/>
      <c r="O890" s="250"/>
      <c r="P890" s="250"/>
      <c r="Q890" s="250"/>
      <c r="R890" s="250"/>
      <c r="S890" s="250"/>
      <c r="T890" s="251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52" t="s">
        <v>201</v>
      </c>
      <c r="AU890" s="252" t="s">
        <v>94</v>
      </c>
      <c r="AV890" s="13" t="s">
        <v>92</v>
      </c>
      <c r="AW890" s="13" t="s">
        <v>40</v>
      </c>
      <c r="AX890" s="13" t="s">
        <v>85</v>
      </c>
      <c r="AY890" s="252" t="s">
        <v>193</v>
      </c>
    </row>
    <row r="891" s="14" customFormat="1">
      <c r="A891" s="14"/>
      <c r="B891" s="253"/>
      <c r="C891" s="254"/>
      <c r="D891" s="244" t="s">
        <v>201</v>
      </c>
      <c r="E891" s="255" t="s">
        <v>1</v>
      </c>
      <c r="F891" s="256" t="s">
        <v>1412</v>
      </c>
      <c r="G891" s="254"/>
      <c r="H891" s="257">
        <v>4</v>
      </c>
      <c r="I891" s="258"/>
      <c r="J891" s="254"/>
      <c r="K891" s="254"/>
      <c r="L891" s="259"/>
      <c r="M891" s="260"/>
      <c r="N891" s="261"/>
      <c r="O891" s="261"/>
      <c r="P891" s="261"/>
      <c r="Q891" s="261"/>
      <c r="R891" s="261"/>
      <c r="S891" s="261"/>
      <c r="T891" s="262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63" t="s">
        <v>201</v>
      </c>
      <c r="AU891" s="263" t="s">
        <v>94</v>
      </c>
      <c r="AV891" s="14" t="s">
        <v>94</v>
      </c>
      <c r="AW891" s="14" t="s">
        <v>40</v>
      </c>
      <c r="AX891" s="14" t="s">
        <v>85</v>
      </c>
      <c r="AY891" s="263" t="s">
        <v>193</v>
      </c>
    </row>
    <row r="892" s="13" customFormat="1">
      <c r="A892" s="13"/>
      <c r="B892" s="242"/>
      <c r="C892" s="243"/>
      <c r="D892" s="244" t="s">
        <v>201</v>
      </c>
      <c r="E892" s="245" t="s">
        <v>1</v>
      </c>
      <c r="F892" s="246" t="s">
        <v>1906</v>
      </c>
      <c r="G892" s="243"/>
      <c r="H892" s="245" t="s">
        <v>1</v>
      </c>
      <c r="I892" s="247"/>
      <c r="J892" s="243"/>
      <c r="K892" s="243"/>
      <c r="L892" s="248"/>
      <c r="M892" s="249"/>
      <c r="N892" s="250"/>
      <c r="O892" s="250"/>
      <c r="P892" s="250"/>
      <c r="Q892" s="250"/>
      <c r="R892" s="250"/>
      <c r="S892" s="250"/>
      <c r="T892" s="251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52" t="s">
        <v>201</v>
      </c>
      <c r="AU892" s="252" t="s">
        <v>94</v>
      </c>
      <c r="AV892" s="13" t="s">
        <v>92</v>
      </c>
      <c r="AW892" s="13" t="s">
        <v>40</v>
      </c>
      <c r="AX892" s="13" t="s">
        <v>85</v>
      </c>
      <c r="AY892" s="252" t="s">
        <v>193</v>
      </c>
    </row>
    <row r="893" s="14" customFormat="1">
      <c r="A893" s="14"/>
      <c r="B893" s="253"/>
      <c r="C893" s="254"/>
      <c r="D893" s="244" t="s">
        <v>201</v>
      </c>
      <c r="E893" s="255" t="s">
        <v>1</v>
      </c>
      <c r="F893" s="256" t="s">
        <v>1434</v>
      </c>
      <c r="G893" s="254"/>
      <c r="H893" s="257">
        <v>2</v>
      </c>
      <c r="I893" s="258"/>
      <c r="J893" s="254"/>
      <c r="K893" s="254"/>
      <c r="L893" s="259"/>
      <c r="M893" s="260"/>
      <c r="N893" s="261"/>
      <c r="O893" s="261"/>
      <c r="P893" s="261"/>
      <c r="Q893" s="261"/>
      <c r="R893" s="261"/>
      <c r="S893" s="261"/>
      <c r="T893" s="262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63" t="s">
        <v>201</v>
      </c>
      <c r="AU893" s="263" t="s">
        <v>94</v>
      </c>
      <c r="AV893" s="14" t="s">
        <v>94</v>
      </c>
      <c r="AW893" s="14" t="s">
        <v>40</v>
      </c>
      <c r="AX893" s="14" t="s">
        <v>85</v>
      </c>
      <c r="AY893" s="263" t="s">
        <v>193</v>
      </c>
    </row>
    <row r="894" s="13" customFormat="1">
      <c r="A894" s="13"/>
      <c r="B894" s="242"/>
      <c r="C894" s="243"/>
      <c r="D894" s="244" t="s">
        <v>201</v>
      </c>
      <c r="E894" s="245" t="s">
        <v>1</v>
      </c>
      <c r="F894" s="246" t="s">
        <v>1902</v>
      </c>
      <c r="G894" s="243"/>
      <c r="H894" s="245" t="s">
        <v>1</v>
      </c>
      <c r="I894" s="247"/>
      <c r="J894" s="243"/>
      <c r="K894" s="243"/>
      <c r="L894" s="248"/>
      <c r="M894" s="249"/>
      <c r="N894" s="250"/>
      <c r="O894" s="250"/>
      <c r="P894" s="250"/>
      <c r="Q894" s="250"/>
      <c r="R894" s="250"/>
      <c r="S894" s="250"/>
      <c r="T894" s="251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52" t="s">
        <v>201</v>
      </c>
      <c r="AU894" s="252" t="s">
        <v>94</v>
      </c>
      <c r="AV894" s="13" t="s">
        <v>92</v>
      </c>
      <c r="AW894" s="13" t="s">
        <v>40</v>
      </c>
      <c r="AX894" s="13" t="s">
        <v>85</v>
      </c>
      <c r="AY894" s="252" t="s">
        <v>193</v>
      </c>
    </row>
    <row r="895" s="14" customFormat="1">
      <c r="A895" s="14"/>
      <c r="B895" s="253"/>
      <c r="C895" s="254"/>
      <c r="D895" s="244" t="s">
        <v>201</v>
      </c>
      <c r="E895" s="255" t="s">
        <v>1</v>
      </c>
      <c r="F895" s="256" t="s">
        <v>199</v>
      </c>
      <c r="G895" s="254"/>
      <c r="H895" s="257">
        <v>4</v>
      </c>
      <c r="I895" s="258"/>
      <c r="J895" s="254"/>
      <c r="K895" s="254"/>
      <c r="L895" s="259"/>
      <c r="M895" s="260"/>
      <c r="N895" s="261"/>
      <c r="O895" s="261"/>
      <c r="P895" s="261"/>
      <c r="Q895" s="261"/>
      <c r="R895" s="261"/>
      <c r="S895" s="261"/>
      <c r="T895" s="262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63" t="s">
        <v>201</v>
      </c>
      <c r="AU895" s="263" t="s">
        <v>94</v>
      </c>
      <c r="AV895" s="14" t="s">
        <v>94</v>
      </c>
      <c r="AW895" s="14" t="s">
        <v>40</v>
      </c>
      <c r="AX895" s="14" t="s">
        <v>85</v>
      </c>
      <c r="AY895" s="263" t="s">
        <v>193</v>
      </c>
    </row>
    <row r="896" s="13" customFormat="1">
      <c r="A896" s="13"/>
      <c r="B896" s="242"/>
      <c r="C896" s="243"/>
      <c r="D896" s="244" t="s">
        <v>201</v>
      </c>
      <c r="E896" s="245" t="s">
        <v>1</v>
      </c>
      <c r="F896" s="246" t="s">
        <v>1866</v>
      </c>
      <c r="G896" s="243"/>
      <c r="H896" s="245" t="s">
        <v>1</v>
      </c>
      <c r="I896" s="247"/>
      <c r="J896" s="243"/>
      <c r="K896" s="243"/>
      <c r="L896" s="248"/>
      <c r="M896" s="249"/>
      <c r="N896" s="250"/>
      <c r="O896" s="250"/>
      <c r="P896" s="250"/>
      <c r="Q896" s="250"/>
      <c r="R896" s="250"/>
      <c r="S896" s="250"/>
      <c r="T896" s="251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52" t="s">
        <v>201</v>
      </c>
      <c r="AU896" s="252" t="s">
        <v>94</v>
      </c>
      <c r="AV896" s="13" t="s">
        <v>92</v>
      </c>
      <c r="AW896" s="13" t="s">
        <v>40</v>
      </c>
      <c r="AX896" s="13" t="s">
        <v>85</v>
      </c>
      <c r="AY896" s="252" t="s">
        <v>193</v>
      </c>
    </row>
    <row r="897" s="13" customFormat="1">
      <c r="A897" s="13"/>
      <c r="B897" s="242"/>
      <c r="C897" s="243"/>
      <c r="D897" s="244" t="s">
        <v>201</v>
      </c>
      <c r="E897" s="245" t="s">
        <v>1</v>
      </c>
      <c r="F897" s="246" t="s">
        <v>1899</v>
      </c>
      <c r="G897" s="243"/>
      <c r="H897" s="245" t="s">
        <v>1</v>
      </c>
      <c r="I897" s="247"/>
      <c r="J897" s="243"/>
      <c r="K897" s="243"/>
      <c r="L897" s="248"/>
      <c r="M897" s="249"/>
      <c r="N897" s="250"/>
      <c r="O897" s="250"/>
      <c r="P897" s="250"/>
      <c r="Q897" s="250"/>
      <c r="R897" s="250"/>
      <c r="S897" s="250"/>
      <c r="T897" s="251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52" t="s">
        <v>201</v>
      </c>
      <c r="AU897" s="252" t="s">
        <v>94</v>
      </c>
      <c r="AV897" s="13" t="s">
        <v>92</v>
      </c>
      <c r="AW897" s="13" t="s">
        <v>40</v>
      </c>
      <c r="AX897" s="13" t="s">
        <v>85</v>
      </c>
      <c r="AY897" s="252" t="s">
        <v>193</v>
      </c>
    </row>
    <row r="898" s="14" customFormat="1">
      <c r="A898" s="14"/>
      <c r="B898" s="253"/>
      <c r="C898" s="254"/>
      <c r="D898" s="244" t="s">
        <v>201</v>
      </c>
      <c r="E898" s="255" t="s">
        <v>1</v>
      </c>
      <c r="F898" s="256" t="s">
        <v>1409</v>
      </c>
      <c r="G898" s="254"/>
      <c r="H898" s="257">
        <v>6</v>
      </c>
      <c r="I898" s="258"/>
      <c r="J898" s="254"/>
      <c r="K898" s="254"/>
      <c r="L898" s="259"/>
      <c r="M898" s="260"/>
      <c r="N898" s="261"/>
      <c r="O898" s="261"/>
      <c r="P898" s="261"/>
      <c r="Q898" s="261"/>
      <c r="R898" s="261"/>
      <c r="S898" s="261"/>
      <c r="T898" s="262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63" t="s">
        <v>201</v>
      </c>
      <c r="AU898" s="263" t="s">
        <v>94</v>
      </c>
      <c r="AV898" s="14" t="s">
        <v>94</v>
      </c>
      <c r="AW898" s="14" t="s">
        <v>40</v>
      </c>
      <c r="AX898" s="14" t="s">
        <v>85</v>
      </c>
      <c r="AY898" s="263" t="s">
        <v>193</v>
      </c>
    </row>
    <row r="899" s="13" customFormat="1">
      <c r="A899" s="13"/>
      <c r="B899" s="242"/>
      <c r="C899" s="243"/>
      <c r="D899" s="244" t="s">
        <v>201</v>
      </c>
      <c r="E899" s="245" t="s">
        <v>1</v>
      </c>
      <c r="F899" s="246" t="s">
        <v>1907</v>
      </c>
      <c r="G899" s="243"/>
      <c r="H899" s="245" t="s">
        <v>1</v>
      </c>
      <c r="I899" s="247"/>
      <c r="J899" s="243"/>
      <c r="K899" s="243"/>
      <c r="L899" s="248"/>
      <c r="M899" s="249"/>
      <c r="N899" s="250"/>
      <c r="O899" s="250"/>
      <c r="P899" s="250"/>
      <c r="Q899" s="250"/>
      <c r="R899" s="250"/>
      <c r="S899" s="250"/>
      <c r="T899" s="251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52" t="s">
        <v>201</v>
      </c>
      <c r="AU899" s="252" t="s">
        <v>94</v>
      </c>
      <c r="AV899" s="13" t="s">
        <v>92</v>
      </c>
      <c r="AW899" s="13" t="s">
        <v>40</v>
      </c>
      <c r="AX899" s="13" t="s">
        <v>85</v>
      </c>
      <c r="AY899" s="252" t="s">
        <v>193</v>
      </c>
    </row>
    <row r="900" s="14" customFormat="1">
      <c r="A900" s="14"/>
      <c r="B900" s="253"/>
      <c r="C900" s="254"/>
      <c r="D900" s="244" t="s">
        <v>201</v>
      </c>
      <c r="E900" s="255" t="s">
        <v>1</v>
      </c>
      <c r="F900" s="256" t="s">
        <v>1412</v>
      </c>
      <c r="G900" s="254"/>
      <c r="H900" s="257">
        <v>4</v>
      </c>
      <c r="I900" s="258"/>
      <c r="J900" s="254"/>
      <c r="K900" s="254"/>
      <c r="L900" s="259"/>
      <c r="M900" s="260"/>
      <c r="N900" s="261"/>
      <c r="O900" s="261"/>
      <c r="P900" s="261"/>
      <c r="Q900" s="261"/>
      <c r="R900" s="261"/>
      <c r="S900" s="261"/>
      <c r="T900" s="262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63" t="s">
        <v>201</v>
      </c>
      <c r="AU900" s="263" t="s">
        <v>94</v>
      </c>
      <c r="AV900" s="14" t="s">
        <v>94</v>
      </c>
      <c r="AW900" s="14" t="s">
        <v>40</v>
      </c>
      <c r="AX900" s="14" t="s">
        <v>85</v>
      </c>
      <c r="AY900" s="263" t="s">
        <v>193</v>
      </c>
    </row>
    <row r="901" s="13" customFormat="1">
      <c r="A901" s="13"/>
      <c r="B901" s="242"/>
      <c r="C901" s="243"/>
      <c r="D901" s="244" t="s">
        <v>201</v>
      </c>
      <c r="E901" s="245" t="s">
        <v>1</v>
      </c>
      <c r="F901" s="246" t="s">
        <v>1902</v>
      </c>
      <c r="G901" s="243"/>
      <c r="H901" s="245" t="s">
        <v>1</v>
      </c>
      <c r="I901" s="247"/>
      <c r="J901" s="243"/>
      <c r="K901" s="243"/>
      <c r="L901" s="248"/>
      <c r="M901" s="249"/>
      <c r="N901" s="250"/>
      <c r="O901" s="250"/>
      <c r="P901" s="250"/>
      <c r="Q901" s="250"/>
      <c r="R901" s="250"/>
      <c r="S901" s="250"/>
      <c r="T901" s="251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52" t="s">
        <v>201</v>
      </c>
      <c r="AU901" s="252" t="s">
        <v>94</v>
      </c>
      <c r="AV901" s="13" t="s">
        <v>92</v>
      </c>
      <c r="AW901" s="13" t="s">
        <v>40</v>
      </c>
      <c r="AX901" s="13" t="s">
        <v>85</v>
      </c>
      <c r="AY901" s="252" t="s">
        <v>193</v>
      </c>
    </row>
    <row r="902" s="14" customFormat="1">
      <c r="A902" s="14"/>
      <c r="B902" s="253"/>
      <c r="C902" s="254"/>
      <c r="D902" s="244" t="s">
        <v>201</v>
      </c>
      <c r="E902" s="255" t="s">
        <v>1</v>
      </c>
      <c r="F902" s="256" t="s">
        <v>94</v>
      </c>
      <c r="G902" s="254"/>
      <c r="H902" s="257">
        <v>2</v>
      </c>
      <c r="I902" s="258"/>
      <c r="J902" s="254"/>
      <c r="K902" s="254"/>
      <c r="L902" s="259"/>
      <c r="M902" s="260"/>
      <c r="N902" s="261"/>
      <c r="O902" s="261"/>
      <c r="P902" s="261"/>
      <c r="Q902" s="261"/>
      <c r="R902" s="261"/>
      <c r="S902" s="261"/>
      <c r="T902" s="262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63" t="s">
        <v>201</v>
      </c>
      <c r="AU902" s="263" t="s">
        <v>94</v>
      </c>
      <c r="AV902" s="14" t="s">
        <v>94</v>
      </c>
      <c r="AW902" s="14" t="s">
        <v>40</v>
      </c>
      <c r="AX902" s="14" t="s">
        <v>85</v>
      </c>
      <c r="AY902" s="263" t="s">
        <v>193</v>
      </c>
    </row>
    <row r="903" s="13" customFormat="1">
      <c r="A903" s="13"/>
      <c r="B903" s="242"/>
      <c r="C903" s="243"/>
      <c r="D903" s="244" t="s">
        <v>201</v>
      </c>
      <c r="E903" s="245" t="s">
        <v>1</v>
      </c>
      <c r="F903" s="246" t="s">
        <v>1866</v>
      </c>
      <c r="G903" s="243"/>
      <c r="H903" s="245" t="s">
        <v>1</v>
      </c>
      <c r="I903" s="247"/>
      <c r="J903" s="243"/>
      <c r="K903" s="243"/>
      <c r="L903" s="248"/>
      <c r="M903" s="249"/>
      <c r="N903" s="250"/>
      <c r="O903" s="250"/>
      <c r="P903" s="250"/>
      <c r="Q903" s="250"/>
      <c r="R903" s="250"/>
      <c r="S903" s="250"/>
      <c r="T903" s="251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52" t="s">
        <v>201</v>
      </c>
      <c r="AU903" s="252" t="s">
        <v>94</v>
      </c>
      <c r="AV903" s="13" t="s">
        <v>92</v>
      </c>
      <c r="AW903" s="13" t="s">
        <v>40</v>
      </c>
      <c r="AX903" s="13" t="s">
        <v>85</v>
      </c>
      <c r="AY903" s="252" t="s">
        <v>193</v>
      </c>
    </row>
    <row r="904" s="13" customFormat="1">
      <c r="A904" s="13"/>
      <c r="B904" s="242"/>
      <c r="C904" s="243"/>
      <c r="D904" s="244" t="s">
        <v>201</v>
      </c>
      <c r="E904" s="245" t="s">
        <v>1</v>
      </c>
      <c r="F904" s="246" t="s">
        <v>1904</v>
      </c>
      <c r="G904" s="243"/>
      <c r="H904" s="245" t="s">
        <v>1</v>
      </c>
      <c r="I904" s="247"/>
      <c r="J904" s="243"/>
      <c r="K904" s="243"/>
      <c r="L904" s="248"/>
      <c r="M904" s="249"/>
      <c r="N904" s="250"/>
      <c r="O904" s="250"/>
      <c r="P904" s="250"/>
      <c r="Q904" s="250"/>
      <c r="R904" s="250"/>
      <c r="S904" s="250"/>
      <c r="T904" s="251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52" t="s">
        <v>201</v>
      </c>
      <c r="AU904" s="252" t="s">
        <v>94</v>
      </c>
      <c r="AV904" s="13" t="s">
        <v>92</v>
      </c>
      <c r="AW904" s="13" t="s">
        <v>40</v>
      </c>
      <c r="AX904" s="13" t="s">
        <v>85</v>
      </c>
      <c r="AY904" s="252" t="s">
        <v>193</v>
      </c>
    </row>
    <row r="905" s="14" customFormat="1">
      <c r="A905" s="14"/>
      <c r="B905" s="253"/>
      <c r="C905" s="254"/>
      <c r="D905" s="244" t="s">
        <v>201</v>
      </c>
      <c r="E905" s="255" t="s">
        <v>1</v>
      </c>
      <c r="F905" s="256" t="s">
        <v>1409</v>
      </c>
      <c r="G905" s="254"/>
      <c r="H905" s="257">
        <v>6</v>
      </c>
      <c r="I905" s="258"/>
      <c r="J905" s="254"/>
      <c r="K905" s="254"/>
      <c r="L905" s="259"/>
      <c r="M905" s="260"/>
      <c r="N905" s="261"/>
      <c r="O905" s="261"/>
      <c r="P905" s="261"/>
      <c r="Q905" s="261"/>
      <c r="R905" s="261"/>
      <c r="S905" s="261"/>
      <c r="T905" s="262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63" t="s">
        <v>201</v>
      </c>
      <c r="AU905" s="263" t="s">
        <v>94</v>
      </c>
      <c r="AV905" s="14" t="s">
        <v>94</v>
      </c>
      <c r="AW905" s="14" t="s">
        <v>40</v>
      </c>
      <c r="AX905" s="14" t="s">
        <v>85</v>
      </c>
      <c r="AY905" s="263" t="s">
        <v>193</v>
      </c>
    </row>
    <row r="906" s="13" customFormat="1">
      <c r="A906" s="13"/>
      <c r="B906" s="242"/>
      <c r="C906" s="243"/>
      <c r="D906" s="244" t="s">
        <v>201</v>
      </c>
      <c r="E906" s="245" t="s">
        <v>1</v>
      </c>
      <c r="F906" s="246" t="s">
        <v>1908</v>
      </c>
      <c r="G906" s="243"/>
      <c r="H906" s="245" t="s">
        <v>1</v>
      </c>
      <c r="I906" s="247"/>
      <c r="J906" s="243"/>
      <c r="K906" s="243"/>
      <c r="L906" s="248"/>
      <c r="M906" s="249"/>
      <c r="N906" s="250"/>
      <c r="O906" s="250"/>
      <c r="P906" s="250"/>
      <c r="Q906" s="250"/>
      <c r="R906" s="250"/>
      <c r="S906" s="250"/>
      <c r="T906" s="251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52" t="s">
        <v>201</v>
      </c>
      <c r="AU906" s="252" t="s">
        <v>94</v>
      </c>
      <c r="AV906" s="13" t="s">
        <v>92</v>
      </c>
      <c r="AW906" s="13" t="s">
        <v>40</v>
      </c>
      <c r="AX906" s="13" t="s">
        <v>85</v>
      </c>
      <c r="AY906" s="252" t="s">
        <v>193</v>
      </c>
    </row>
    <row r="907" s="14" customFormat="1">
      <c r="A907" s="14"/>
      <c r="B907" s="253"/>
      <c r="C907" s="254"/>
      <c r="D907" s="244" t="s">
        <v>201</v>
      </c>
      <c r="E907" s="255" t="s">
        <v>1</v>
      </c>
      <c r="F907" s="256" t="s">
        <v>1412</v>
      </c>
      <c r="G907" s="254"/>
      <c r="H907" s="257">
        <v>4</v>
      </c>
      <c r="I907" s="258"/>
      <c r="J907" s="254"/>
      <c r="K907" s="254"/>
      <c r="L907" s="259"/>
      <c r="M907" s="260"/>
      <c r="N907" s="261"/>
      <c r="O907" s="261"/>
      <c r="P907" s="261"/>
      <c r="Q907" s="261"/>
      <c r="R907" s="261"/>
      <c r="S907" s="261"/>
      <c r="T907" s="262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63" t="s">
        <v>201</v>
      </c>
      <c r="AU907" s="263" t="s">
        <v>94</v>
      </c>
      <c r="AV907" s="14" t="s">
        <v>94</v>
      </c>
      <c r="AW907" s="14" t="s">
        <v>40</v>
      </c>
      <c r="AX907" s="14" t="s">
        <v>85</v>
      </c>
      <c r="AY907" s="263" t="s">
        <v>193</v>
      </c>
    </row>
    <row r="908" s="13" customFormat="1">
      <c r="A908" s="13"/>
      <c r="B908" s="242"/>
      <c r="C908" s="243"/>
      <c r="D908" s="244" t="s">
        <v>201</v>
      </c>
      <c r="E908" s="245" t="s">
        <v>1</v>
      </c>
      <c r="F908" s="246" t="s">
        <v>1902</v>
      </c>
      <c r="G908" s="243"/>
      <c r="H908" s="245" t="s">
        <v>1</v>
      </c>
      <c r="I908" s="247"/>
      <c r="J908" s="243"/>
      <c r="K908" s="243"/>
      <c r="L908" s="248"/>
      <c r="M908" s="249"/>
      <c r="N908" s="250"/>
      <c r="O908" s="250"/>
      <c r="P908" s="250"/>
      <c r="Q908" s="250"/>
      <c r="R908" s="250"/>
      <c r="S908" s="250"/>
      <c r="T908" s="251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52" t="s">
        <v>201</v>
      </c>
      <c r="AU908" s="252" t="s">
        <v>94</v>
      </c>
      <c r="AV908" s="13" t="s">
        <v>92</v>
      </c>
      <c r="AW908" s="13" t="s">
        <v>40</v>
      </c>
      <c r="AX908" s="13" t="s">
        <v>85</v>
      </c>
      <c r="AY908" s="252" t="s">
        <v>193</v>
      </c>
    </row>
    <row r="909" s="14" customFormat="1">
      <c r="A909" s="14"/>
      <c r="B909" s="253"/>
      <c r="C909" s="254"/>
      <c r="D909" s="244" t="s">
        <v>201</v>
      </c>
      <c r="E909" s="255" t="s">
        <v>1</v>
      </c>
      <c r="F909" s="256" t="s">
        <v>94</v>
      </c>
      <c r="G909" s="254"/>
      <c r="H909" s="257">
        <v>2</v>
      </c>
      <c r="I909" s="258"/>
      <c r="J909" s="254"/>
      <c r="K909" s="254"/>
      <c r="L909" s="259"/>
      <c r="M909" s="260"/>
      <c r="N909" s="261"/>
      <c r="O909" s="261"/>
      <c r="P909" s="261"/>
      <c r="Q909" s="261"/>
      <c r="R909" s="261"/>
      <c r="S909" s="261"/>
      <c r="T909" s="262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63" t="s">
        <v>201</v>
      </c>
      <c r="AU909" s="263" t="s">
        <v>94</v>
      </c>
      <c r="AV909" s="14" t="s">
        <v>94</v>
      </c>
      <c r="AW909" s="14" t="s">
        <v>40</v>
      </c>
      <c r="AX909" s="14" t="s">
        <v>85</v>
      </c>
      <c r="AY909" s="263" t="s">
        <v>193</v>
      </c>
    </row>
    <row r="910" s="15" customFormat="1">
      <c r="A910" s="15"/>
      <c r="B910" s="264"/>
      <c r="C910" s="265"/>
      <c r="D910" s="244" t="s">
        <v>201</v>
      </c>
      <c r="E910" s="266" t="s">
        <v>1</v>
      </c>
      <c r="F910" s="267" t="s">
        <v>252</v>
      </c>
      <c r="G910" s="265"/>
      <c r="H910" s="268">
        <v>63</v>
      </c>
      <c r="I910" s="269"/>
      <c r="J910" s="265"/>
      <c r="K910" s="265"/>
      <c r="L910" s="270"/>
      <c r="M910" s="271"/>
      <c r="N910" s="272"/>
      <c r="O910" s="272"/>
      <c r="P910" s="272"/>
      <c r="Q910" s="272"/>
      <c r="R910" s="272"/>
      <c r="S910" s="272"/>
      <c r="T910" s="273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274" t="s">
        <v>201</v>
      </c>
      <c r="AU910" s="274" t="s">
        <v>94</v>
      </c>
      <c r="AV910" s="15" t="s">
        <v>199</v>
      </c>
      <c r="AW910" s="15" t="s">
        <v>40</v>
      </c>
      <c r="AX910" s="15" t="s">
        <v>92</v>
      </c>
      <c r="AY910" s="274" t="s">
        <v>193</v>
      </c>
    </row>
    <row r="911" s="2" customFormat="1" ht="24.15" customHeight="1">
      <c r="A911" s="40"/>
      <c r="B911" s="41"/>
      <c r="C911" s="229" t="s">
        <v>1909</v>
      </c>
      <c r="D911" s="229" t="s">
        <v>196</v>
      </c>
      <c r="E911" s="230" t="s">
        <v>1793</v>
      </c>
      <c r="F911" s="231" t="s">
        <v>1794</v>
      </c>
      <c r="G911" s="232" t="s">
        <v>221</v>
      </c>
      <c r="H911" s="233">
        <v>40</v>
      </c>
      <c r="I911" s="234"/>
      <c r="J911" s="235">
        <f>ROUND(I911*H911,2)</f>
        <v>0</v>
      </c>
      <c r="K911" s="231" t="s">
        <v>222</v>
      </c>
      <c r="L911" s="46"/>
      <c r="M911" s="236" t="s">
        <v>1</v>
      </c>
      <c r="N911" s="237" t="s">
        <v>50</v>
      </c>
      <c r="O911" s="93"/>
      <c r="P911" s="238">
        <f>O911*H911</f>
        <v>0</v>
      </c>
      <c r="Q911" s="238">
        <v>6.4999999999999996E-06</v>
      </c>
      <c r="R911" s="238">
        <f>Q911*H911</f>
        <v>0.00025999999999999998</v>
      </c>
      <c r="S911" s="238">
        <v>0</v>
      </c>
      <c r="T911" s="239">
        <f>S911*H911</f>
        <v>0</v>
      </c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R911" s="240" t="s">
        <v>580</v>
      </c>
      <c r="AT911" s="240" t="s">
        <v>196</v>
      </c>
      <c r="AU911" s="240" t="s">
        <v>94</v>
      </c>
      <c r="AY911" s="18" t="s">
        <v>193</v>
      </c>
      <c r="BE911" s="241">
        <f>IF(N911="základní",J911,0)</f>
        <v>0</v>
      </c>
      <c r="BF911" s="241">
        <f>IF(N911="snížená",J911,0)</f>
        <v>0</v>
      </c>
      <c r="BG911" s="241">
        <f>IF(N911="zákl. přenesená",J911,0)</f>
        <v>0</v>
      </c>
      <c r="BH911" s="241">
        <f>IF(N911="sníž. přenesená",J911,0)</f>
        <v>0</v>
      </c>
      <c r="BI911" s="241">
        <f>IF(N911="nulová",J911,0)</f>
        <v>0</v>
      </c>
      <c r="BJ911" s="18" t="s">
        <v>92</v>
      </c>
      <c r="BK911" s="241">
        <f>ROUND(I911*H911,2)</f>
        <v>0</v>
      </c>
      <c r="BL911" s="18" t="s">
        <v>580</v>
      </c>
      <c r="BM911" s="240" t="s">
        <v>1910</v>
      </c>
    </row>
    <row r="912" s="2" customFormat="1" ht="24.15" customHeight="1">
      <c r="A912" s="40"/>
      <c r="B912" s="41"/>
      <c r="C912" s="229" t="s">
        <v>1911</v>
      </c>
      <c r="D912" s="229" t="s">
        <v>196</v>
      </c>
      <c r="E912" s="230" t="s">
        <v>1912</v>
      </c>
      <c r="F912" s="231" t="s">
        <v>1913</v>
      </c>
      <c r="G912" s="232" t="s">
        <v>221</v>
      </c>
      <c r="H912" s="233">
        <v>63</v>
      </c>
      <c r="I912" s="234"/>
      <c r="J912" s="235">
        <f>ROUND(I912*H912,2)</f>
        <v>0</v>
      </c>
      <c r="K912" s="231" t="s">
        <v>222</v>
      </c>
      <c r="L912" s="46"/>
      <c r="M912" s="236" t="s">
        <v>1</v>
      </c>
      <c r="N912" s="237" t="s">
        <v>50</v>
      </c>
      <c r="O912" s="93"/>
      <c r="P912" s="238">
        <f>O912*H912</f>
        <v>0</v>
      </c>
      <c r="Q912" s="238">
        <v>8.32E-06</v>
      </c>
      <c r="R912" s="238">
        <f>Q912*H912</f>
        <v>0.00052415999999999997</v>
      </c>
      <c r="S912" s="238">
        <v>0</v>
      </c>
      <c r="T912" s="239">
        <f>S912*H912</f>
        <v>0</v>
      </c>
      <c r="U912" s="40"/>
      <c r="V912" s="40"/>
      <c r="W912" s="40"/>
      <c r="X912" s="40"/>
      <c r="Y912" s="40"/>
      <c r="Z912" s="40"/>
      <c r="AA912" s="40"/>
      <c r="AB912" s="40"/>
      <c r="AC912" s="40"/>
      <c r="AD912" s="40"/>
      <c r="AE912" s="40"/>
      <c r="AR912" s="240" t="s">
        <v>580</v>
      </c>
      <c r="AT912" s="240" t="s">
        <v>196</v>
      </c>
      <c r="AU912" s="240" t="s">
        <v>94</v>
      </c>
      <c r="AY912" s="18" t="s">
        <v>193</v>
      </c>
      <c r="BE912" s="241">
        <f>IF(N912="základní",J912,0)</f>
        <v>0</v>
      </c>
      <c r="BF912" s="241">
        <f>IF(N912="snížená",J912,0)</f>
        <v>0</v>
      </c>
      <c r="BG912" s="241">
        <f>IF(N912="zákl. přenesená",J912,0)</f>
        <v>0</v>
      </c>
      <c r="BH912" s="241">
        <f>IF(N912="sníž. přenesená",J912,0)</f>
        <v>0</v>
      </c>
      <c r="BI912" s="241">
        <f>IF(N912="nulová",J912,0)</f>
        <v>0</v>
      </c>
      <c r="BJ912" s="18" t="s">
        <v>92</v>
      </c>
      <c r="BK912" s="241">
        <f>ROUND(I912*H912,2)</f>
        <v>0</v>
      </c>
      <c r="BL912" s="18" t="s">
        <v>580</v>
      </c>
      <c r="BM912" s="240" t="s">
        <v>1914</v>
      </c>
    </row>
    <row r="913" s="12" customFormat="1" ht="25.92" customHeight="1">
      <c r="A913" s="12"/>
      <c r="B913" s="213"/>
      <c r="C913" s="214"/>
      <c r="D913" s="215" t="s">
        <v>84</v>
      </c>
      <c r="E913" s="216" t="s">
        <v>795</v>
      </c>
      <c r="F913" s="216" t="s">
        <v>1915</v>
      </c>
      <c r="G913" s="214"/>
      <c r="H913" s="214"/>
      <c r="I913" s="217"/>
      <c r="J913" s="218">
        <f>BK913</f>
        <v>0</v>
      </c>
      <c r="K913" s="214"/>
      <c r="L913" s="219"/>
      <c r="M913" s="220"/>
      <c r="N913" s="221"/>
      <c r="O913" s="221"/>
      <c r="P913" s="222">
        <f>SUM(P914:P918)</f>
        <v>0</v>
      </c>
      <c r="Q913" s="221"/>
      <c r="R913" s="222">
        <f>SUM(R914:R918)</f>
        <v>0.29800000000000004</v>
      </c>
      <c r="S913" s="221"/>
      <c r="T913" s="223">
        <f>SUM(T914:T918)</f>
        <v>0</v>
      </c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R913" s="224" t="s">
        <v>92</v>
      </c>
      <c r="AT913" s="225" t="s">
        <v>84</v>
      </c>
      <c r="AU913" s="225" t="s">
        <v>85</v>
      </c>
      <c r="AY913" s="224" t="s">
        <v>193</v>
      </c>
      <c r="BK913" s="226">
        <f>SUM(BK914:BK918)</f>
        <v>0</v>
      </c>
    </row>
    <row r="914" s="2" customFormat="1" ht="16.5" customHeight="1">
      <c r="A914" s="40"/>
      <c r="B914" s="41"/>
      <c r="C914" s="229" t="s">
        <v>1916</v>
      </c>
      <c r="D914" s="229" t="s">
        <v>196</v>
      </c>
      <c r="E914" s="230" t="s">
        <v>1917</v>
      </c>
      <c r="F914" s="231" t="s">
        <v>1918</v>
      </c>
      <c r="G914" s="232" t="s">
        <v>256</v>
      </c>
      <c r="H914" s="233">
        <v>1</v>
      </c>
      <c r="I914" s="234"/>
      <c r="J914" s="235">
        <f>ROUND(I914*H914,2)</f>
        <v>0</v>
      </c>
      <c r="K914" s="231" t="s">
        <v>1</v>
      </c>
      <c r="L914" s="46"/>
      <c r="M914" s="236" t="s">
        <v>1</v>
      </c>
      <c r="N914" s="237" t="s">
        <v>50</v>
      </c>
      <c r="O914" s="93"/>
      <c r="P914" s="238">
        <f>O914*H914</f>
        <v>0</v>
      </c>
      <c r="Q914" s="238">
        <v>0.10000000000000001</v>
      </c>
      <c r="R914" s="238">
        <f>Q914*H914</f>
        <v>0.10000000000000001</v>
      </c>
      <c r="S914" s="238">
        <v>0</v>
      </c>
      <c r="T914" s="239">
        <f>S914*H914</f>
        <v>0</v>
      </c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R914" s="240" t="s">
        <v>199</v>
      </c>
      <c r="AT914" s="240" t="s">
        <v>196</v>
      </c>
      <c r="AU914" s="240" t="s">
        <v>92</v>
      </c>
      <c r="AY914" s="18" t="s">
        <v>193</v>
      </c>
      <c r="BE914" s="241">
        <f>IF(N914="základní",J914,0)</f>
        <v>0</v>
      </c>
      <c r="BF914" s="241">
        <f>IF(N914="snížená",J914,0)</f>
        <v>0</v>
      </c>
      <c r="BG914" s="241">
        <f>IF(N914="zákl. přenesená",J914,0)</f>
        <v>0</v>
      </c>
      <c r="BH914" s="241">
        <f>IF(N914="sníž. přenesená",J914,0)</f>
        <v>0</v>
      </c>
      <c r="BI914" s="241">
        <f>IF(N914="nulová",J914,0)</f>
        <v>0</v>
      </c>
      <c r="BJ914" s="18" t="s">
        <v>92</v>
      </c>
      <c r="BK914" s="241">
        <f>ROUND(I914*H914,2)</f>
        <v>0</v>
      </c>
      <c r="BL914" s="18" t="s">
        <v>199</v>
      </c>
      <c r="BM914" s="240" t="s">
        <v>1919</v>
      </c>
    </row>
    <row r="915" s="2" customFormat="1" ht="16.5" customHeight="1">
      <c r="A915" s="40"/>
      <c r="B915" s="41"/>
      <c r="C915" s="229" t="s">
        <v>1920</v>
      </c>
      <c r="D915" s="229" t="s">
        <v>196</v>
      </c>
      <c r="E915" s="230" t="s">
        <v>1921</v>
      </c>
      <c r="F915" s="231" t="s">
        <v>1922</v>
      </c>
      <c r="G915" s="232" t="s">
        <v>256</v>
      </c>
      <c r="H915" s="233">
        <v>1</v>
      </c>
      <c r="I915" s="234"/>
      <c r="J915" s="235">
        <f>ROUND(I915*H915,2)</f>
        <v>0</v>
      </c>
      <c r="K915" s="231" t="s">
        <v>1</v>
      </c>
      <c r="L915" s="46"/>
      <c r="M915" s="236" t="s">
        <v>1</v>
      </c>
      <c r="N915" s="237" t="s">
        <v>50</v>
      </c>
      <c r="O915" s="93"/>
      <c r="P915" s="238">
        <f>O915*H915</f>
        <v>0</v>
      </c>
      <c r="Q915" s="238">
        <v>0.089999999999999997</v>
      </c>
      <c r="R915" s="238">
        <f>Q915*H915</f>
        <v>0.089999999999999997</v>
      </c>
      <c r="S915" s="238">
        <v>0</v>
      </c>
      <c r="T915" s="239">
        <f>S915*H915</f>
        <v>0</v>
      </c>
      <c r="U915" s="40"/>
      <c r="V915" s="40"/>
      <c r="W915" s="40"/>
      <c r="X915" s="40"/>
      <c r="Y915" s="40"/>
      <c r="Z915" s="40"/>
      <c r="AA915" s="40"/>
      <c r="AB915" s="40"/>
      <c r="AC915" s="40"/>
      <c r="AD915" s="40"/>
      <c r="AE915" s="40"/>
      <c r="AR915" s="240" t="s">
        <v>199</v>
      </c>
      <c r="AT915" s="240" t="s">
        <v>196</v>
      </c>
      <c r="AU915" s="240" t="s">
        <v>92</v>
      </c>
      <c r="AY915" s="18" t="s">
        <v>193</v>
      </c>
      <c r="BE915" s="241">
        <f>IF(N915="základní",J915,0)</f>
        <v>0</v>
      </c>
      <c r="BF915" s="241">
        <f>IF(N915="snížená",J915,0)</f>
        <v>0</v>
      </c>
      <c r="BG915" s="241">
        <f>IF(N915="zákl. přenesená",J915,0)</f>
        <v>0</v>
      </c>
      <c r="BH915" s="241">
        <f>IF(N915="sníž. přenesená",J915,0)</f>
        <v>0</v>
      </c>
      <c r="BI915" s="241">
        <f>IF(N915="nulová",J915,0)</f>
        <v>0</v>
      </c>
      <c r="BJ915" s="18" t="s">
        <v>92</v>
      </c>
      <c r="BK915" s="241">
        <f>ROUND(I915*H915,2)</f>
        <v>0</v>
      </c>
      <c r="BL915" s="18" t="s">
        <v>199</v>
      </c>
      <c r="BM915" s="240" t="s">
        <v>1923</v>
      </c>
    </row>
    <row r="916" s="2" customFormat="1" ht="16.5" customHeight="1">
      <c r="A916" s="40"/>
      <c r="B916" s="41"/>
      <c r="C916" s="229" t="s">
        <v>1924</v>
      </c>
      <c r="D916" s="229" t="s">
        <v>196</v>
      </c>
      <c r="E916" s="230" t="s">
        <v>1925</v>
      </c>
      <c r="F916" s="231" t="s">
        <v>1926</v>
      </c>
      <c r="G916" s="232" t="s">
        <v>256</v>
      </c>
      <c r="H916" s="233">
        <v>1</v>
      </c>
      <c r="I916" s="234"/>
      <c r="J916" s="235">
        <f>ROUND(I916*H916,2)</f>
        <v>0</v>
      </c>
      <c r="K916" s="231" t="s">
        <v>1</v>
      </c>
      <c r="L916" s="46"/>
      <c r="M916" s="236" t="s">
        <v>1</v>
      </c>
      <c r="N916" s="237" t="s">
        <v>50</v>
      </c>
      <c r="O916" s="93"/>
      <c r="P916" s="238">
        <f>O916*H916</f>
        <v>0</v>
      </c>
      <c r="Q916" s="238">
        <v>0.089999999999999997</v>
      </c>
      <c r="R916" s="238">
        <f>Q916*H916</f>
        <v>0.089999999999999997</v>
      </c>
      <c r="S916" s="238">
        <v>0</v>
      </c>
      <c r="T916" s="239">
        <f>S916*H916</f>
        <v>0</v>
      </c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R916" s="240" t="s">
        <v>199</v>
      </c>
      <c r="AT916" s="240" t="s">
        <v>196</v>
      </c>
      <c r="AU916" s="240" t="s">
        <v>92</v>
      </c>
      <c r="AY916" s="18" t="s">
        <v>193</v>
      </c>
      <c r="BE916" s="241">
        <f>IF(N916="základní",J916,0)</f>
        <v>0</v>
      </c>
      <c r="BF916" s="241">
        <f>IF(N916="snížená",J916,0)</f>
        <v>0</v>
      </c>
      <c r="BG916" s="241">
        <f>IF(N916="zákl. přenesená",J916,0)</f>
        <v>0</v>
      </c>
      <c r="BH916" s="241">
        <f>IF(N916="sníž. přenesená",J916,0)</f>
        <v>0</v>
      </c>
      <c r="BI916" s="241">
        <f>IF(N916="nulová",J916,0)</f>
        <v>0</v>
      </c>
      <c r="BJ916" s="18" t="s">
        <v>92</v>
      </c>
      <c r="BK916" s="241">
        <f>ROUND(I916*H916,2)</f>
        <v>0</v>
      </c>
      <c r="BL916" s="18" t="s">
        <v>199</v>
      </c>
      <c r="BM916" s="240" t="s">
        <v>1927</v>
      </c>
    </row>
    <row r="917" s="2" customFormat="1" ht="16.5" customHeight="1">
      <c r="A917" s="40"/>
      <c r="B917" s="41"/>
      <c r="C917" s="229" t="s">
        <v>1928</v>
      </c>
      <c r="D917" s="229" t="s">
        <v>196</v>
      </c>
      <c r="E917" s="230" t="s">
        <v>1929</v>
      </c>
      <c r="F917" s="231" t="s">
        <v>1930</v>
      </c>
      <c r="G917" s="232" t="s">
        <v>256</v>
      </c>
      <c r="H917" s="233">
        <v>1</v>
      </c>
      <c r="I917" s="234"/>
      <c r="J917" s="235">
        <f>ROUND(I917*H917,2)</f>
        <v>0</v>
      </c>
      <c r="K917" s="231" t="s">
        <v>1</v>
      </c>
      <c r="L917" s="46"/>
      <c r="M917" s="236" t="s">
        <v>1</v>
      </c>
      <c r="N917" s="237" t="s">
        <v>50</v>
      </c>
      <c r="O917" s="93"/>
      <c r="P917" s="238">
        <f>O917*H917</f>
        <v>0</v>
      </c>
      <c r="Q917" s="238">
        <v>0.0080000000000000002</v>
      </c>
      <c r="R917" s="238">
        <f>Q917*H917</f>
        <v>0.0080000000000000002</v>
      </c>
      <c r="S917" s="238">
        <v>0</v>
      </c>
      <c r="T917" s="239">
        <f>S917*H917</f>
        <v>0</v>
      </c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  <c r="AR917" s="240" t="s">
        <v>199</v>
      </c>
      <c r="AT917" s="240" t="s">
        <v>196</v>
      </c>
      <c r="AU917" s="240" t="s">
        <v>92</v>
      </c>
      <c r="AY917" s="18" t="s">
        <v>193</v>
      </c>
      <c r="BE917" s="241">
        <f>IF(N917="základní",J917,0)</f>
        <v>0</v>
      </c>
      <c r="BF917" s="241">
        <f>IF(N917="snížená",J917,0)</f>
        <v>0</v>
      </c>
      <c r="BG917" s="241">
        <f>IF(N917="zákl. přenesená",J917,0)</f>
        <v>0</v>
      </c>
      <c r="BH917" s="241">
        <f>IF(N917="sníž. přenesená",J917,0)</f>
        <v>0</v>
      </c>
      <c r="BI917" s="241">
        <f>IF(N917="nulová",J917,0)</f>
        <v>0</v>
      </c>
      <c r="BJ917" s="18" t="s">
        <v>92</v>
      </c>
      <c r="BK917" s="241">
        <f>ROUND(I917*H917,2)</f>
        <v>0</v>
      </c>
      <c r="BL917" s="18" t="s">
        <v>199</v>
      </c>
      <c r="BM917" s="240" t="s">
        <v>1931</v>
      </c>
    </row>
    <row r="918" s="2" customFormat="1" ht="16.5" customHeight="1">
      <c r="A918" s="40"/>
      <c r="B918" s="41"/>
      <c r="C918" s="229" t="s">
        <v>1932</v>
      </c>
      <c r="D918" s="229" t="s">
        <v>196</v>
      </c>
      <c r="E918" s="230" t="s">
        <v>1933</v>
      </c>
      <c r="F918" s="231" t="s">
        <v>1934</v>
      </c>
      <c r="G918" s="232" t="s">
        <v>256</v>
      </c>
      <c r="H918" s="233">
        <v>1</v>
      </c>
      <c r="I918" s="234"/>
      <c r="J918" s="235">
        <f>ROUND(I918*H918,2)</f>
        <v>0</v>
      </c>
      <c r="K918" s="231" t="s">
        <v>1</v>
      </c>
      <c r="L918" s="46"/>
      <c r="M918" s="236" t="s">
        <v>1</v>
      </c>
      <c r="N918" s="237" t="s">
        <v>50</v>
      </c>
      <c r="O918" s="93"/>
      <c r="P918" s="238">
        <f>O918*H918</f>
        <v>0</v>
      </c>
      <c r="Q918" s="238">
        <v>0.01</v>
      </c>
      <c r="R918" s="238">
        <f>Q918*H918</f>
        <v>0.01</v>
      </c>
      <c r="S918" s="238">
        <v>0</v>
      </c>
      <c r="T918" s="239">
        <f>S918*H918</f>
        <v>0</v>
      </c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R918" s="240" t="s">
        <v>199</v>
      </c>
      <c r="AT918" s="240" t="s">
        <v>196</v>
      </c>
      <c r="AU918" s="240" t="s">
        <v>92</v>
      </c>
      <c r="AY918" s="18" t="s">
        <v>193</v>
      </c>
      <c r="BE918" s="241">
        <f>IF(N918="základní",J918,0)</f>
        <v>0</v>
      </c>
      <c r="BF918" s="241">
        <f>IF(N918="snížená",J918,0)</f>
        <v>0</v>
      </c>
      <c r="BG918" s="241">
        <f>IF(N918="zákl. přenesená",J918,0)</f>
        <v>0</v>
      </c>
      <c r="BH918" s="241">
        <f>IF(N918="sníž. přenesená",J918,0)</f>
        <v>0</v>
      </c>
      <c r="BI918" s="241">
        <f>IF(N918="nulová",J918,0)</f>
        <v>0</v>
      </c>
      <c r="BJ918" s="18" t="s">
        <v>92</v>
      </c>
      <c r="BK918" s="241">
        <f>ROUND(I918*H918,2)</f>
        <v>0</v>
      </c>
      <c r="BL918" s="18" t="s">
        <v>199</v>
      </c>
      <c r="BM918" s="240" t="s">
        <v>1935</v>
      </c>
    </row>
    <row r="919" s="12" customFormat="1" ht="25.92" customHeight="1">
      <c r="A919" s="12"/>
      <c r="B919" s="213"/>
      <c r="C919" s="214"/>
      <c r="D919" s="215" t="s">
        <v>84</v>
      </c>
      <c r="E919" s="216" t="s">
        <v>923</v>
      </c>
      <c r="F919" s="216" t="s">
        <v>1936</v>
      </c>
      <c r="G919" s="214"/>
      <c r="H919" s="214"/>
      <c r="I919" s="217"/>
      <c r="J919" s="218">
        <f>BK919</f>
        <v>0</v>
      </c>
      <c r="K919" s="214"/>
      <c r="L919" s="219"/>
      <c r="M919" s="220"/>
      <c r="N919" s="221"/>
      <c r="O919" s="221"/>
      <c r="P919" s="222">
        <f>SUM(P920:P921)</f>
        <v>0</v>
      </c>
      <c r="Q919" s="221"/>
      <c r="R919" s="222">
        <f>SUM(R920:R921)</f>
        <v>0.014999999999999999</v>
      </c>
      <c r="S919" s="221"/>
      <c r="T919" s="223">
        <f>SUM(T920:T921)</f>
        <v>0</v>
      </c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R919" s="224" t="s">
        <v>92</v>
      </c>
      <c r="AT919" s="225" t="s">
        <v>84</v>
      </c>
      <c r="AU919" s="225" t="s">
        <v>85</v>
      </c>
      <c r="AY919" s="224" t="s">
        <v>193</v>
      </c>
      <c r="BK919" s="226">
        <f>SUM(BK920:BK921)</f>
        <v>0</v>
      </c>
    </row>
    <row r="920" s="2" customFormat="1" ht="16.5" customHeight="1">
      <c r="A920" s="40"/>
      <c r="B920" s="41"/>
      <c r="C920" s="286" t="s">
        <v>1937</v>
      </c>
      <c r="D920" s="286" t="s">
        <v>509</v>
      </c>
      <c r="E920" s="287" t="s">
        <v>1938</v>
      </c>
      <c r="F920" s="288" t="s">
        <v>1939</v>
      </c>
      <c r="G920" s="289" t="s">
        <v>256</v>
      </c>
      <c r="H920" s="290">
        <v>1</v>
      </c>
      <c r="I920" s="291"/>
      <c r="J920" s="292">
        <f>ROUND(I920*H920,2)</f>
        <v>0</v>
      </c>
      <c r="K920" s="288" t="s">
        <v>1</v>
      </c>
      <c r="L920" s="293"/>
      <c r="M920" s="294" t="s">
        <v>1</v>
      </c>
      <c r="N920" s="295" t="s">
        <v>50</v>
      </c>
      <c r="O920" s="93"/>
      <c r="P920" s="238">
        <f>O920*H920</f>
        <v>0</v>
      </c>
      <c r="Q920" s="238">
        <v>0.014999999999999999</v>
      </c>
      <c r="R920" s="238">
        <f>Q920*H920</f>
        <v>0.014999999999999999</v>
      </c>
      <c r="S920" s="238">
        <v>0</v>
      </c>
      <c r="T920" s="239">
        <f>S920*H920</f>
        <v>0</v>
      </c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R920" s="240" t="s">
        <v>266</v>
      </c>
      <c r="AT920" s="240" t="s">
        <v>509</v>
      </c>
      <c r="AU920" s="240" t="s">
        <v>92</v>
      </c>
      <c r="AY920" s="18" t="s">
        <v>193</v>
      </c>
      <c r="BE920" s="241">
        <f>IF(N920="základní",J920,0)</f>
        <v>0</v>
      </c>
      <c r="BF920" s="241">
        <f>IF(N920="snížená",J920,0)</f>
        <v>0</v>
      </c>
      <c r="BG920" s="241">
        <f>IF(N920="zákl. přenesená",J920,0)</f>
        <v>0</v>
      </c>
      <c r="BH920" s="241">
        <f>IF(N920="sníž. přenesená",J920,0)</f>
        <v>0</v>
      </c>
      <c r="BI920" s="241">
        <f>IF(N920="nulová",J920,0)</f>
        <v>0</v>
      </c>
      <c r="BJ920" s="18" t="s">
        <v>92</v>
      </c>
      <c r="BK920" s="241">
        <f>ROUND(I920*H920,2)</f>
        <v>0</v>
      </c>
      <c r="BL920" s="18" t="s">
        <v>199</v>
      </c>
      <c r="BM920" s="240" t="s">
        <v>1940</v>
      </c>
    </row>
    <row r="921" s="2" customFormat="1" ht="24.15" customHeight="1">
      <c r="A921" s="40"/>
      <c r="B921" s="41"/>
      <c r="C921" s="229" t="s">
        <v>1941</v>
      </c>
      <c r="D921" s="229" t="s">
        <v>196</v>
      </c>
      <c r="E921" s="230" t="s">
        <v>1942</v>
      </c>
      <c r="F921" s="231" t="s">
        <v>1943</v>
      </c>
      <c r="G921" s="232" t="s">
        <v>221</v>
      </c>
      <c r="H921" s="233">
        <v>1</v>
      </c>
      <c r="I921" s="234"/>
      <c r="J921" s="235">
        <f>ROUND(I921*H921,2)</f>
        <v>0</v>
      </c>
      <c r="K921" s="231" t="s">
        <v>222</v>
      </c>
      <c r="L921" s="46"/>
      <c r="M921" s="236" t="s">
        <v>1</v>
      </c>
      <c r="N921" s="237" t="s">
        <v>50</v>
      </c>
      <c r="O921" s="93"/>
      <c r="P921" s="238">
        <f>O921*H921</f>
        <v>0</v>
      </c>
      <c r="Q921" s="238">
        <v>0</v>
      </c>
      <c r="R921" s="238">
        <f>Q921*H921</f>
        <v>0</v>
      </c>
      <c r="S921" s="238">
        <v>0</v>
      </c>
      <c r="T921" s="239">
        <f>S921*H921</f>
        <v>0</v>
      </c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R921" s="240" t="s">
        <v>580</v>
      </c>
      <c r="AT921" s="240" t="s">
        <v>196</v>
      </c>
      <c r="AU921" s="240" t="s">
        <v>92</v>
      </c>
      <c r="AY921" s="18" t="s">
        <v>193</v>
      </c>
      <c r="BE921" s="241">
        <f>IF(N921="základní",J921,0)</f>
        <v>0</v>
      </c>
      <c r="BF921" s="241">
        <f>IF(N921="snížená",J921,0)</f>
        <v>0</v>
      </c>
      <c r="BG921" s="241">
        <f>IF(N921="zákl. přenesená",J921,0)</f>
        <v>0</v>
      </c>
      <c r="BH921" s="241">
        <f>IF(N921="sníž. přenesená",J921,0)</f>
        <v>0</v>
      </c>
      <c r="BI921" s="241">
        <f>IF(N921="nulová",J921,0)</f>
        <v>0</v>
      </c>
      <c r="BJ921" s="18" t="s">
        <v>92</v>
      </c>
      <c r="BK921" s="241">
        <f>ROUND(I921*H921,2)</f>
        <v>0</v>
      </c>
      <c r="BL921" s="18" t="s">
        <v>580</v>
      </c>
      <c r="BM921" s="240" t="s">
        <v>1944</v>
      </c>
    </row>
    <row r="922" s="12" customFormat="1" ht="25.92" customHeight="1">
      <c r="A922" s="12"/>
      <c r="B922" s="213"/>
      <c r="C922" s="214"/>
      <c r="D922" s="215" t="s">
        <v>84</v>
      </c>
      <c r="E922" s="216" t="s">
        <v>1945</v>
      </c>
      <c r="F922" s="216" t="s">
        <v>1946</v>
      </c>
      <c r="G922" s="214"/>
      <c r="H922" s="214"/>
      <c r="I922" s="217"/>
      <c r="J922" s="218">
        <f>BK922</f>
        <v>0</v>
      </c>
      <c r="K922" s="214"/>
      <c r="L922" s="219"/>
      <c r="M922" s="220"/>
      <c r="N922" s="221"/>
      <c r="O922" s="221"/>
      <c r="P922" s="222">
        <f>SUM(P923:P973)</f>
        <v>0</v>
      </c>
      <c r="Q922" s="221"/>
      <c r="R922" s="222">
        <f>SUM(R923:R973)</f>
        <v>15.19402132504</v>
      </c>
      <c r="S922" s="221"/>
      <c r="T922" s="223">
        <f>SUM(T923:T973)</f>
        <v>7.6772399999999994</v>
      </c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R922" s="224" t="s">
        <v>92</v>
      </c>
      <c r="AT922" s="225" t="s">
        <v>84</v>
      </c>
      <c r="AU922" s="225" t="s">
        <v>85</v>
      </c>
      <c r="AY922" s="224" t="s">
        <v>193</v>
      </c>
      <c r="BK922" s="226">
        <f>SUM(BK923:BK973)</f>
        <v>0</v>
      </c>
    </row>
    <row r="923" s="2" customFormat="1" ht="24.15" customHeight="1">
      <c r="A923" s="40"/>
      <c r="B923" s="41"/>
      <c r="C923" s="229" t="s">
        <v>1947</v>
      </c>
      <c r="D923" s="229" t="s">
        <v>196</v>
      </c>
      <c r="E923" s="230" t="s">
        <v>1948</v>
      </c>
      <c r="F923" s="231" t="s">
        <v>1949</v>
      </c>
      <c r="G923" s="232" t="s">
        <v>130</v>
      </c>
      <c r="H923" s="233">
        <v>274.06799999999998</v>
      </c>
      <c r="I923" s="234"/>
      <c r="J923" s="235">
        <f>ROUND(I923*H923,2)</f>
        <v>0</v>
      </c>
      <c r="K923" s="231" t="s">
        <v>1</v>
      </c>
      <c r="L923" s="46"/>
      <c r="M923" s="236" t="s">
        <v>1</v>
      </c>
      <c r="N923" s="237" t="s">
        <v>50</v>
      </c>
      <c r="O923" s="93"/>
      <c r="P923" s="238">
        <f>O923*H923</f>
        <v>0</v>
      </c>
      <c r="Q923" s="238">
        <v>0</v>
      </c>
      <c r="R923" s="238">
        <f>Q923*H923</f>
        <v>0</v>
      </c>
      <c r="S923" s="238">
        <v>0.02</v>
      </c>
      <c r="T923" s="239">
        <f>S923*H923</f>
        <v>5.4813599999999996</v>
      </c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R923" s="240" t="s">
        <v>214</v>
      </c>
      <c r="AT923" s="240" t="s">
        <v>196</v>
      </c>
      <c r="AU923" s="240" t="s">
        <v>92</v>
      </c>
      <c r="AY923" s="18" t="s">
        <v>193</v>
      </c>
      <c r="BE923" s="241">
        <f>IF(N923="základní",J923,0)</f>
        <v>0</v>
      </c>
      <c r="BF923" s="241">
        <f>IF(N923="snížená",J923,0)</f>
        <v>0</v>
      </c>
      <c r="BG923" s="241">
        <f>IF(N923="zákl. přenesená",J923,0)</f>
        <v>0</v>
      </c>
      <c r="BH923" s="241">
        <f>IF(N923="sníž. přenesená",J923,0)</f>
        <v>0</v>
      </c>
      <c r="BI923" s="241">
        <f>IF(N923="nulová",J923,0)</f>
        <v>0</v>
      </c>
      <c r="BJ923" s="18" t="s">
        <v>92</v>
      </c>
      <c r="BK923" s="241">
        <f>ROUND(I923*H923,2)</f>
        <v>0</v>
      </c>
      <c r="BL923" s="18" t="s">
        <v>214</v>
      </c>
      <c r="BM923" s="240" t="s">
        <v>1950</v>
      </c>
    </row>
    <row r="924" s="13" customFormat="1">
      <c r="A924" s="13"/>
      <c r="B924" s="242"/>
      <c r="C924" s="243"/>
      <c r="D924" s="244" t="s">
        <v>201</v>
      </c>
      <c r="E924" s="245" t="s">
        <v>1</v>
      </c>
      <c r="F924" s="246" t="s">
        <v>1951</v>
      </c>
      <c r="G924" s="243"/>
      <c r="H924" s="245" t="s">
        <v>1</v>
      </c>
      <c r="I924" s="247"/>
      <c r="J924" s="243"/>
      <c r="K924" s="243"/>
      <c r="L924" s="248"/>
      <c r="M924" s="249"/>
      <c r="N924" s="250"/>
      <c r="O924" s="250"/>
      <c r="P924" s="250"/>
      <c r="Q924" s="250"/>
      <c r="R924" s="250"/>
      <c r="S924" s="250"/>
      <c r="T924" s="251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52" t="s">
        <v>201</v>
      </c>
      <c r="AU924" s="252" t="s">
        <v>92</v>
      </c>
      <c r="AV924" s="13" t="s">
        <v>92</v>
      </c>
      <c r="AW924" s="13" t="s">
        <v>40</v>
      </c>
      <c r="AX924" s="13" t="s">
        <v>85</v>
      </c>
      <c r="AY924" s="252" t="s">
        <v>193</v>
      </c>
    </row>
    <row r="925" s="13" customFormat="1">
      <c r="A925" s="13"/>
      <c r="B925" s="242"/>
      <c r="C925" s="243"/>
      <c r="D925" s="244" t="s">
        <v>201</v>
      </c>
      <c r="E925" s="245" t="s">
        <v>1</v>
      </c>
      <c r="F925" s="246" t="s">
        <v>309</v>
      </c>
      <c r="G925" s="243"/>
      <c r="H925" s="245" t="s">
        <v>1</v>
      </c>
      <c r="I925" s="247"/>
      <c r="J925" s="243"/>
      <c r="K925" s="243"/>
      <c r="L925" s="248"/>
      <c r="M925" s="249"/>
      <c r="N925" s="250"/>
      <c r="O925" s="250"/>
      <c r="P925" s="250"/>
      <c r="Q925" s="250"/>
      <c r="R925" s="250"/>
      <c r="S925" s="250"/>
      <c r="T925" s="251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52" t="s">
        <v>201</v>
      </c>
      <c r="AU925" s="252" t="s">
        <v>92</v>
      </c>
      <c r="AV925" s="13" t="s">
        <v>92</v>
      </c>
      <c r="AW925" s="13" t="s">
        <v>40</v>
      </c>
      <c r="AX925" s="13" t="s">
        <v>85</v>
      </c>
      <c r="AY925" s="252" t="s">
        <v>193</v>
      </c>
    </row>
    <row r="926" s="13" customFormat="1">
      <c r="A926" s="13"/>
      <c r="B926" s="242"/>
      <c r="C926" s="243"/>
      <c r="D926" s="244" t="s">
        <v>201</v>
      </c>
      <c r="E926" s="245" t="s">
        <v>1</v>
      </c>
      <c r="F926" s="246" t="s">
        <v>310</v>
      </c>
      <c r="G926" s="243"/>
      <c r="H926" s="245" t="s">
        <v>1</v>
      </c>
      <c r="I926" s="247"/>
      <c r="J926" s="243"/>
      <c r="K926" s="243"/>
      <c r="L926" s="248"/>
      <c r="M926" s="249"/>
      <c r="N926" s="250"/>
      <c r="O926" s="250"/>
      <c r="P926" s="250"/>
      <c r="Q926" s="250"/>
      <c r="R926" s="250"/>
      <c r="S926" s="250"/>
      <c r="T926" s="251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52" t="s">
        <v>201</v>
      </c>
      <c r="AU926" s="252" t="s">
        <v>92</v>
      </c>
      <c r="AV926" s="13" t="s">
        <v>92</v>
      </c>
      <c r="AW926" s="13" t="s">
        <v>40</v>
      </c>
      <c r="AX926" s="13" t="s">
        <v>85</v>
      </c>
      <c r="AY926" s="252" t="s">
        <v>193</v>
      </c>
    </row>
    <row r="927" s="13" customFormat="1">
      <c r="A927" s="13"/>
      <c r="B927" s="242"/>
      <c r="C927" s="243"/>
      <c r="D927" s="244" t="s">
        <v>201</v>
      </c>
      <c r="E927" s="245" t="s">
        <v>1</v>
      </c>
      <c r="F927" s="246" t="s">
        <v>311</v>
      </c>
      <c r="G927" s="243"/>
      <c r="H927" s="245" t="s">
        <v>1</v>
      </c>
      <c r="I927" s="247"/>
      <c r="J927" s="243"/>
      <c r="K927" s="243"/>
      <c r="L927" s="248"/>
      <c r="M927" s="249"/>
      <c r="N927" s="250"/>
      <c r="O927" s="250"/>
      <c r="P927" s="250"/>
      <c r="Q927" s="250"/>
      <c r="R927" s="250"/>
      <c r="S927" s="250"/>
      <c r="T927" s="251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52" t="s">
        <v>201</v>
      </c>
      <c r="AU927" s="252" t="s">
        <v>92</v>
      </c>
      <c r="AV927" s="13" t="s">
        <v>92</v>
      </c>
      <c r="AW927" s="13" t="s">
        <v>40</v>
      </c>
      <c r="AX927" s="13" t="s">
        <v>85</v>
      </c>
      <c r="AY927" s="252" t="s">
        <v>193</v>
      </c>
    </row>
    <row r="928" s="13" customFormat="1">
      <c r="A928" s="13"/>
      <c r="B928" s="242"/>
      <c r="C928" s="243"/>
      <c r="D928" s="244" t="s">
        <v>201</v>
      </c>
      <c r="E928" s="245" t="s">
        <v>1</v>
      </c>
      <c r="F928" s="246" t="s">
        <v>1952</v>
      </c>
      <c r="G928" s="243"/>
      <c r="H928" s="245" t="s">
        <v>1</v>
      </c>
      <c r="I928" s="247"/>
      <c r="J928" s="243"/>
      <c r="K928" s="243"/>
      <c r="L928" s="248"/>
      <c r="M928" s="249"/>
      <c r="N928" s="250"/>
      <c r="O928" s="250"/>
      <c r="P928" s="250"/>
      <c r="Q928" s="250"/>
      <c r="R928" s="250"/>
      <c r="S928" s="250"/>
      <c r="T928" s="251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52" t="s">
        <v>201</v>
      </c>
      <c r="AU928" s="252" t="s">
        <v>92</v>
      </c>
      <c r="AV928" s="13" t="s">
        <v>92</v>
      </c>
      <c r="AW928" s="13" t="s">
        <v>40</v>
      </c>
      <c r="AX928" s="13" t="s">
        <v>85</v>
      </c>
      <c r="AY928" s="252" t="s">
        <v>193</v>
      </c>
    </row>
    <row r="929" s="13" customFormat="1">
      <c r="A929" s="13"/>
      <c r="B929" s="242"/>
      <c r="C929" s="243"/>
      <c r="D929" s="244" t="s">
        <v>201</v>
      </c>
      <c r="E929" s="245" t="s">
        <v>1</v>
      </c>
      <c r="F929" s="246" t="s">
        <v>1953</v>
      </c>
      <c r="G929" s="243"/>
      <c r="H929" s="245" t="s">
        <v>1</v>
      </c>
      <c r="I929" s="247"/>
      <c r="J929" s="243"/>
      <c r="K929" s="243"/>
      <c r="L929" s="248"/>
      <c r="M929" s="249"/>
      <c r="N929" s="250"/>
      <c r="O929" s="250"/>
      <c r="P929" s="250"/>
      <c r="Q929" s="250"/>
      <c r="R929" s="250"/>
      <c r="S929" s="250"/>
      <c r="T929" s="251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52" t="s">
        <v>201</v>
      </c>
      <c r="AU929" s="252" t="s">
        <v>92</v>
      </c>
      <c r="AV929" s="13" t="s">
        <v>92</v>
      </c>
      <c r="AW929" s="13" t="s">
        <v>40</v>
      </c>
      <c r="AX929" s="13" t="s">
        <v>85</v>
      </c>
      <c r="AY929" s="252" t="s">
        <v>193</v>
      </c>
    </row>
    <row r="930" s="13" customFormat="1">
      <c r="A930" s="13"/>
      <c r="B930" s="242"/>
      <c r="C930" s="243"/>
      <c r="D930" s="244" t="s">
        <v>201</v>
      </c>
      <c r="E930" s="245" t="s">
        <v>1</v>
      </c>
      <c r="F930" s="246" t="s">
        <v>1954</v>
      </c>
      <c r="G930" s="243"/>
      <c r="H930" s="245" t="s">
        <v>1</v>
      </c>
      <c r="I930" s="247"/>
      <c r="J930" s="243"/>
      <c r="K930" s="243"/>
      <c r="L930" s="248"/>
      <c r="M930" s="249"/>
      <c r="N930" s="250"/>
      <c r="O930" s="250"/>
      <c r="P930" s="250"/>
      <c r="Q930" s="250"/>
      <c r="R930" s="250"/>
      <c r="S930" s="250"/>
      <c r="T930" s="251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52" t="s">
        <v>201</v>
      </c>
      <c r="AU930" s="252" t="s">
        <v>92</v>
      </c>
      <c r="AV930" s="13" t="s">
        <v>92</v>
      </c>
      <c r="AW930" s="13" t="s">
        <v>40</v>
      </c>
      <c r="AX930" s="13" t="s">
        <v>85</v>
      </c>
      <c r="AY930" s="252" t="s">
        <v>193</v>
      </c>
    </row>
    <row r="931" s="13" customFormat="1">
      <c r="A931" s="13"/>
      <c r="B931" s="242"/>
      <c r="C931" s="243"/>
      <c r="D931" s="244" t="s">
        <v>201</v>
      </c>
      <c r="E931" s="245" t="s">
        <v>1</v>
      </c>
      <c r="F931" s="246" t="s">
        <v>315</v>
      </c>
      <c r="G931" s="243"/>
      <c r="H931" s="245" t="s">
        <v>1</v>
      </c>
      <c r="I931" s="247"/>
      <c r="J931" s="243"/>
      <c r="K931" s="243"/>
      <c r="L931" s="248"/>
      <c r="M931" s="249"/>
      <c r="N931" s="250"/>
      <c r="O931" s="250"/>
      <c r="P931" s="250"/>
      <c r="Q931" s="250"/>
      <c r="R931" s="250"/>
      <c r="S931" s="250"/>
      <c r="T931" s="251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52" t="s">
        <v>201</v>
      </c>
      <c r="AU931" s="252" t="s">
        <v>92</v>
      </c>
      <c r="AV931" s="13" t="s">
        <v>92</v>
      </c>
      <c r="AW931" s="13" t="s">
        <v>40</v>
      </c>
      <c r="AX931" s="13" t="s">
        <v>85</v>
      </c>
      <c r="AY931" s="252" t="s">
        <v>193</v>
      </c>
    </row>
    <row r="932" s="13" customFormat="1">
      <c r="A932" s="13"/>
      <c r="B932" s="242"/>
      <c r="C932" s="243"/>
      <c r="D932" s="244" t="s">
        <v>201</v>
      </c>
      <c r="E932" s="245" t="s">
        <v>1</v>
      </c>
      <c r="F932" s="246" t="s">
        <v>1955</v>
      </c>
      <c r="G932" s="243"/>
      <c r="H932" s="245" t="s">
        <v>1</v>
      </c>
      <c r="I932" s="247"/>
      <c r="J932" s="243"/>
      <c r="K932" s="243"/>
      <c r="L932" s="248"/>
      <c r="M932" s="249"/>
      <c r="N932" s="250"/>
      <c r="O932" s="250"/>
      <c r="P932" s="250"/>
      <c r="Q932" s="250"/>
      <c r="R932" s="250"/>
      <c r="S932" s="250"/>
      <c r="T932" s="251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52" t="s">
        <v>201</v>
      </c>
      <c r="AU932" s="252" t="s">
        <v>92</v>
      </c>
      <c r="AV932" s="13" t="s">
        <v>92</v>
      </c>
      <c r="AW932" s="13" t="s">
        <v>40</v>
      </c>
      <c r="AX932" s="13" t="s">
        <v>85</v>
      </c>
      <c r="AY932" s="252" t="s">
        <v>193</v>
      </c>
    </row>
    <row r="933" s="13" customFormat="1">
      <c r="A933" s="13"/>
      <c r="B933" s="242"/>
      <c r="C933" s="243"/>
      <c r="D933" s="244" t="s">
        <v>201</v>
      </c>
      <c r="E933" s="245" t="s">
        <v>1</v>
      </c>
      <c r="F933" s="246" t="s">
        <v>1956</v>
      </c>
      <c r="G933" s="243"/>
      <c r="H933" s="245" t="s">
        <v>1</v>
      </c>
      <c r="I933" s="247"/>
      <c r="J933" s="243"/>
      <c r="K933" s="243"/>
      <c r="L933" s="248"/>
      <c r="M933" s="249"/>
      <c r="N933" s="250"/>
      <c r="O933" s="250"/>
      <c r="P933" s="250"/>
      <c r="Q933" s="250"/>
      <c r="R933" s="250"/>
      <c r="S933" s="250"/>
      <c r="T933" s="251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52" t="s">
        <v>201</v>
      </c>
      <c r="AU933" s="252" t="s">
        <v>92</v>
      </c>
      <c r="AV933" s="13" t="s">
        <v>92</v>
      </c>
      <c r="AW933" s="13" t="s">
        <v>40</v>
      </c>
      <c r="AX933" s="13" t="s">
        <v>85</v>
      </c>
      <c r="AY933" s="252" t="s">
        <v>193</v>
      </c>
    </row>
    <row r="934" s="14" customFormat="1">
      <c r="A934" s="14"/>
      <c r="B934" s="253"/>
      <c r="C934" s="254"/>
      <c r="D934" s="244" t="s">
        <v>201</v>
      </c>
      <c r="E934" s="255" t="s">
        <v>1</v>
      </c>
      <c r="F934" s="256" t="s">
        <v>1957</v>
      </c>
      <c r="G934" s="254"/>
      <c r="H934" s="257">
        <v>274.06799999999998</v>
      </c>
      <c r="I934" s="258"/>
      <c r="J934" s="254"/>
      <c r="K934" s="254"/>
      <c r="L934" s="259"/>
      <c r="M934" s="260"/>
      <c r="N934" s="261"/>
      <c r="O934" s="261"/>
      <c r="P934" s="261"/>
      <c r="Q934" s="261"/>
      <c r="R934" s="261"/>
      <c r="S934" s="261"/>
      <c r="T934" s="262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63" t="s">
        <v>201</v>
      </c>
      <c r="AU934" s="263" t="s">
        <v>92</v>
      </c>
      <c r="AV934" s="14" t="s">
        <v>94</v>
      </c>
      <c r="AW934" s="14" t="s">
        <v>40</v>
      </c>
      <c r="AX934" s="14" t="s">
        <v>85</v>
      </c>
      <c r="AY934" s="263" t="s">
        <v>193</v>
      </c>
    </row>
    <row r="935" s="15" customFormat="1">
      <c r="A935" s="15"/>
      <c r="B935" s="264"/>
      <c r="C935" s="265"/>
      <c r="D935" s="244" t="s">
        <v>201</v>
      </c>
      <c r="E935" s="266" t="s">
        <v>1025</v>
      </c>
      <c r="F935" s="267" t="s">
        <v>252</v>
      </c>
      <c r="G935" s="265"/>
      <c r="H935" s="268">
        <v>274.06799999999998</v>
      </c>
      <c r="I935" s="269"/>
      <c r="J935" s="265"/>
      <c r="K935" s="265"/>
      <c r="L935" s="270"/>
      <c r="M935" s="271"/>
      <c r="N935" s="272"/>
      <c r="O935" s="272"/>
      <c r="P935" s="272"/>
      <c r="Q935" s="272"/>
      <c r="R935" s="272"/>
      <c r="S935" s="272"/>
      <c r="T935" s="273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T935" s="274" t="s">
        <v>201</v>
      </c>
      <c r="AU935" s="274" t="s">
        <v>92</v>
      </c>
      <c r="AV935" s="15" t="s">
        <v>199</v>
      </c>
      <c r="AW935" s="15" t="s">
        <v>40</v>
      </c>
      <c r="AX935" s="15" t="s">
        <v>92</v>
      </c>
      <c r="AY935" s="274" t="s">
        <v>193</v>
      </c>
    </row>
    <row r="936" s="2" customFormat="1" ht="16.5" customHeight="1">
      <c r="A936" s="40"/>
      <c r="B936" s="41"/>
      <c r="C936" s="286" t="s">
        <v>1958</v>
      </c>
      <c r="D936" s="286" t="s">
        <v>509</v>
      </c>
      <c r="E936" s="287" t="s">
        <v>1959</v>
      </c>
      <c r="F936" s="288" t="s">
        <v>1960</v>
      </c>
      <c r="G936" s="289" t="s">
        <v>986</v>
      </c>
      <c r="H936" s="290">
        <v>10.962999999999999</v>
      </c>
      <c r="I936" s="291"/>
      <c r="J936" s="292">
        <f>ROUND(I936*H936,2)</f>
        <v>0</v>
      </c>
      <c r="K936" s="288" t="s">
        <v>222</v>
      </c>
      <c r="L936" s="293"/>
      <c r="M936" s="294" t="s">
        <v>1</v>
      </c>
      <c r="N936" s="295" t="s">
        <v>50</v>
      </c>
      <c r="O936" s="93"/>
      <c r="P936" s="238">
        <f>O936*H936</f>
        <v>0</v>
      </c>
      <c r="Q936" s="238">
        <v>1</v>
      </c>
      <c r="R936" s="238">
        <f>Q936*H936</f>
        <v>10.962999999999999</v>
      </c>
      <c r="S936" s="238">
        <v>0</v>
      </c>
      <c r="T936" s="239">
        <f>S936*H936</f>
        <v>0</v>
      </c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R936" s="240" t="s">
        <v>425</v>
      </c>
      <c r="AT936" s="240" t="s">
        <v>509</v>
      </c>
      <c r="AU936" s="240" t="s">
        <v>92</v>
      </c>
      <c r="AY936" s="18" t="s">
        <v>193</v>
      </c>
      <c r="BE936" s="241">
        <f>IF(N936="základní",J936,0)</f>
        <v>0</v>
      </c>
      <c r="BF936" s="241">
        <f>IF(N936="snížená",J936,0)</f>
        <v>0</v>
      </c>
      <c r="BG936" s="241">
        <f>IF(N936="zákl. přenesená",J936,0)</f>
        <v>0</v>
      </c>
      <c r="BH936" s="241">
        <f>IF(N936="sníž. přenesená",J936,0)</f>
        <v>0</v>
      </c>
      <c r="BI936" s="241">
        <f>IF(N936="nulová",J936,0)</f>
        <v>0</v>
      </c>
      <c r="BJ936" s="18" t="s">
        <v>92</v>
      </c>
      <c r="BK936" s="241">
        <f>ROUND(I936*H936,2)</f>
        <v>0</v>
      </c>
      <c r="BL936" s="18" t="s">
        <v>214</v>
      </c>
      <c r="BM936" s="240" t="s">
        <v>1961</v>
      </c>
    </row>
    <row r="937" s="14" customFormat="1">
      <c r="A937" s="14"/>
      <c r="B937" s="253"/>
      <c r="C937" s="254"/>
      <c r="D937" s="244" t="s">
        <v>201</v>
      </c>
      <c r="E937" s="254"/>
      <c r="F937" s="256" t="s">
        <v>1962</v>
      </c>
      <c r="G937" s="254"/>
      <c r="H937" s="257">
        <v>10.962999999999999</v>
      </c>
      <c r="I937" s="258"/>
      <c r="J937" s="254"/>
      <c r="K937" s="254"/>
      <c r="L937" s="259"/>
      <c r="M937" s="260"/>
      <c r="N937" s="261"/>
      <c r="O937" s="261"/>
      <c r="P937" s="261"/>
      <c r="Q937" s="261"/>
      <c r="R937" s="261"/>
      <c r="S937" s="261"/>
      <c r="T937" s="262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63" t="s">
        <v>201</v>
      </c>
      <c r="AU937" s="263" t="s">
        <v>92</v>
      </c>
      <c r="AV937" s="14" t="s">
        <v>94</v>
      </c>
      <c r="AW937" s="14" t="s">
        <v>4</v>
      </c>
      <c r="AX937" s="14" t="s">
        <v>92</v>
      </c>
      <c r="AY937" s="263" t="s">
        <v>193</v>
      </c>
    </row>
    <row r="938" s="2" customFormat="1" ht="62.7" customHeight="1">
      <c r="A938" s="40"/>
      <c r="B938" s="41"/>
      <c r="C938" s="229" t="s">
        <v>1963</v>
      </c>
      <c r="D938" s="229" t="s">
        <v>196</v>
      </c>
      <c r="E938" s="230" t="s">
        <v>1964</v>
      </c>
      <c r="F938" s="231" t="s">
        <v>1965</v>
      </c>
      <c r="G938" s="232" t="s">
        <v>130</v>
      </c>
      <c r="H938" s="233">
        <v>274.06799999999998</v>
      </c>
      <c r="I938" s="234"/>
      <c r="J938" s="235">
        <f>ROUND(I938*H938,2)</f>
        <v>0</v>
      </c>
      <c r="K938" s="231" t="s">
        <v>1</v>
      </c>
      <c r="L938" s="46"/>
      <c r="M938" s="236" t="s">
        <v>1</v>
      </c>
      <c r="N938" s="237" t="s">
        <v>50</v>
      </c>
      <c r="O938" s="93"/>
      <c r="P938" s="238">
        <f>O938*H938</f>
        <v>0</v>
      </c>
      <c r="Q938" s="238">
        <v>0.00089778000000000004</v>
      </c>
      <c r="R938" s="238">
        <f>Q938*H938</f>
        <v>0.24605276904000001</v>
      </c>
      <c r="S938" s="238">
        <v>0</v>
      </c>
      <c r="T938" s="239">
        <f>S938*H938</f>
        <v>0</v>
      </c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R938" s="240" t="s">
        <v>214</v>
      </c>
      <c r="AT938" s="240" t="s">
        <v>196</v>
      </c>
      <c r="AU938" s="240" t="s">
        <v>92</v>
      </c>
      <c r="AY938" s="18" t="s">
        <v>193</v>
      </c>
      <c r="BE938" s="241">
        <f>IF(N938="základní",J938,0)</f>
        <v>0</v>
      </c>
      <c r="BF938" s="241">
        <f>IF(N938="snížená",J938,0)</f>
        <v>0</v>
      </c>
      <c r="BG938" s="241">
        <f>IF(N938="zákl. přenesená",J938,0)</f>
        <v>0</v>
      </c>
      <c r="BH938" s="241">
        <f>IF(N938="sníž. přenesená",J938,0)</f>
        <v>0</v>
      </c>
      <c r="BI938" s="241">
        <f>IF(N938="nulová",J938,0)</f>
        <v>0</v>
      </c>
      <c r="BJ938" s="18" t="s">
        <v>92</v>
      </c>
      <c r="BK938" s="241">
        <f>ROUND(I938*H938,2)</f>
        <v>0</v>
      </c>
      <c r="BL938" s="18" t="s">
        <v>214</v>
      </c>
      <c r="BM938" s="240" t="s">
        <v>1966</v>
      </c>
    </row>
    <row r="939" s="14" customFormat="1">
      <c r="A939" s="14"/>
      <c r="B939" s="253"/>
      <c r="C939" s="254"/>
      <c r="D939" s="244" t="s">
        <v>201</v>
      </c>
      <c r="E939" s="255" t="s">
        <v>1</v>
      </c>
      <c r="F939" s="256" t="s">
        <v>1967</v>
      </c>
      <c r="G939" s="254"/>
      <c r="H939" s="257">
        <v>274.06799999999998</v>
      </c>
      <c r="I939" s="258"/>
      <c r="J939" s="254"/>
      <c r="K939" s="254"/>
      <c r="L939" s="259"/>
      <c r="M939" s="260"/>
      <c r="N939" s="261"/>
      <c r="O939" s="261"/>
      <c r="P939" s="261"/>
      <c r="Q939" s="261"/>
      <c r="R939" s="261"/>
      <c r="S939" s="261"/>
      <c r="T939" s="262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63" t="s">
        <v>201</v>
      </c>
      <c r="AU939" s="263" t="s">
        <v>92</v>
      </c>
      <c r="AV939" s="14" t="s">
        <v>94</v>
      </c>
      <c r="AW939" s="14" t="s">
        <v>40</v>
      </c>
      <c r="AX939" s="14" t="s">
        <v>92</v>
      </c>
      <c r="AY939" s="263" t="s">
        <v>193</v>
      </c>
    </row>
    <row r="940" s="2" customFormat="1" ht="37.8" customHeight="1">
      <c r="A940" s="40"/>
      <c r="B940" s="41"/>
      <c r="C940" s="229" t="s">
        <v>1968</v>
      </c>
      <c r="D940" s="229" t="s">
        <v>196</v>
      </c>
      <c r="E940" s="230" t="s">
        <v>1969</v>
      </c>
      <c r="F940" s="231" t="s">
        <v>1970</v>
      </c>
      <c r="G940" s="232" t="s">
        <v>130</v>
      </c>
      <c r="H940" s="233">
        <v>274.06799999999998</v>
      </c>
      <c r="I940" s="234"/>
      <c r="J940" s="235">
        <f>ROUND(I940*H940,2)</f>
        <v>0</v>
      </c>
      <c r="K940" s="231" t="s">
        <v>1</v>
      </c>
      <c r="L940" s="46"/>
      <c r="M940" s="236" t="s">
        <v>1</v>
      </c>
      <c r="N940" s="237" t="s">
        <v>50</v>
      </c>
      <c r="O940" s="93"/>
      <c r="P940" s="238">
        <f>O940*H940</f>
        <v>0</v>
      </c>
      <c r="Q940" s="238">
        <v>0.00083699999999999996</v>
      </c>
      <c r="R940" s="238">
        <f>Q940*H940</f>
        <v>0.22939491599999998</v>
      </c>
      <c r="S940" s="238">
        <v>0</v>
      </c>
      <c r="T940" s="239">
        <f>S940*H940</f>
        <v>0</v>
      </c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R940" s="240" t="s">
        <v>214</v>
      </c>
      <c r="AT940" s="240" t="s">
        <v>196</v>
      </c>
      <c r="AU940" s="240" t="s">
        <v>92</v>
      </c>
      <c r="AY940" s="18" t="s">
        <v>193</v>
      </c>
      <c r="BE940" s="241">
        <f>IF(N940="základní",J940,0)</f>
        <v>0</v>
      </c>
      <c r="BF940" s="241">
        <f>IF(N940="snížená",J940,0)</f>
        <v>0</v>
      </c>
      <c r="BG940" s="241">
        <f>IF(N940="zákl. přenesená",J940,0)</f>
        <v>0</v>
      </c>
      <c r="BH940" s="241">
        <f>IF(N940="sníž. přenesená",J940,0)</f>
        <v>0</v>
      </c>
      <c r="BI940" s="241">
        <f>IF(N940="nulová",J940,0)</f>
        <v>0</v>
      </c>
      <c r="BJ940" s="18" t="s">
        <v>92</v>
      </c>
      <c r="BK940" s="241">
        <f>ROUND(I940*H940,2)</f>
        <v>0</v>
      </c>
      <c r="BL940" s="18" t="s">
        <v>214</v>
      </c>
      <c r="BM940" s="240" t="s">
        <v>1971</v>
      </c>
    </row>
    <row r="941" s="14" customFormat="1">
      <c r="A941" s="14"/>
      <c r="B941" s="253"/>
      <c r="C941" s="254"/>
      <c r="D941" s="244" t="s">
        <v>201</v>
      </c>
      <c r="E941" s="255" t="s">
        <v>1</v>
      </c>
      <c r="F941" s="256" t="s">
        <v>1967</v>
      </c>
      <c r="G941" s="254"/>
      <c r="H941" s="257">
        <v>274.06799999999998</v>
      </c>
      <c r="I941" s="258"/>
      <c r="J941" s="254"/>
      <c r="K941" s="254"/>
      <c r="L941" s="259"/>
      <c r="M941" s="260"/>
      <c r="N941" s="261"/>
      <c r="O941" s="261"/>
      <c r="P941" s="261"/>
      <c r="Q941" s="261"/>
      <c r="R941" s="261"/>
      <c r="S941" s="261"/>
      <c r="T941" s="262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63" t="s">
        <v>201</v>
      </c>
      <c r="AU941" s="263" t="s">
        <v>92</v>
      </c>
      <c r="AV941" s="14" t="s">
        <v>94</v>
      </c>
      <c r="AW941" s="14" t="s">
        <v>40</v>
      </c>
      <c r="AX941" s="14" t="s">
        <v>92</v>
      </c>
      <c r="AY941" s="263" t="s">
        <v>193</v>
      </c>
    </row>
    <row r="942" s="2" customFormat="1" ht="37.8" customHeight="1">
      <c r="A942" s="40"/>
      <c r="B942" s="41"/>
      <c r="C942" s="229" t="s">
        <v>1972</v>
      </c>
      <c r="D942" s="229" t="s">
        <v>196</v>
      </c>
      <c r="E942" s="230" t="s">
        <v>1973</v>
      </c>
      <c r="F942" s="231" t="s">
        <v>1974</v>
      </c>
      <c r="G942" s="232" t="s">
        <v>130</v>
      </c>
      <c r="H942" s="233">
        <v>274.06799999999998</v>
      </c>
      <c r="I942" s="234"/>
      <c r="J942" s="235">
        <f>ROUND(I942*H942,2)</f>
        <v>0</v>
      </c>
      <c r="K942" s="231" t="s">
        <v>222</v>
      </c>
      <c r="L942" s="46"/>
      <c r="M942" s="236" t="s">
        <v>1</v>
      </c>
      <c r="N942" s="237" t="s">
        <v>50</v>
      </c>
      <c r="O942" s="93"/>
      <c r="P942" s="238">
        <f>O942*H942</f>
        <v>0</v>
      </c>
      <c r="Q942" s="238">
        <v>0.00070600000000000003</v>
      </c>
      <c r="R942" s="238">
        <f>Q942*H942</f>
        <v>0.19349200799999999</v>
      </c>
      <c r="S942" s="238">
        <v>0</v>
      </c>
      <c r="T942" s="239">
        <f>S942*H942</f>
        <v>0</v>
      </c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R942" s="240" t="s">
        <v>214</v>
      </c>
      <c r="AT942" s="240" t="s">
        <v>196</v>
      </c>
      <c r="AU942" s="240" t="s">
        <v>92</v>
      </c>
      <c r="AY942" s="18" t="s">
        <v>193</v>
      </c>
      <c r="BE942" s="241">
        <f>IF(N942="základní",J942,0)</f>
        <v>0</v>
      </c>
      <c r="BF942" s="241">
        <f>IF(N942="snížená",J942,0)</f>
        <v>0</v>
      </c>
      <c r="BG942" s="241">
        <f>IF(N942="zákl. přenesená",J942,0)</f>
        <v>0</v>
      </c>
      <c r="BH942" s="241">
        <f>IF(N942="sníž. přenesená",J942,0)</f>
        <v>0</v>
      </c>
      <c r="BI942" s="241">
        <f>IF(N942="nulová",J942,0)</f>
        <v>0</v>
      </c>
      <c r="BJ942" s="18" t="s">
        <v>92</v>
      </c>
      <c r="BK942" s="241">
        <f>ROUND(I942*H942,2)</f>
        <v>0</v>
      </c>
      <c r="BL942" s="18" t="s">
        <v>214</v>
      </c>
      <c r="BM942" s="240" t="s">
        <v>1975</v>
      </c>
    </row>
    <row r="943" s="14" customFormat="1">
      <c r="A943" s="14"/>
      <c r="B943" s="253"/>
      <c r="C943" s="254"/>
      <c r="D943" s="244" t="s">
        <v>201</v>
      </c>
      <c r="E943" s="255" t="s">
        <v>1</v>
      </c>
      <c r="F943" s="256" t="s">
        <v>1967</v>
      </c>
      <c r="G943" s="254"/>
      <c r="H943" s="257">
        <v>274.06799999999998</v>
      </c>
      <c r="I943" s="258"/>
      <c r="J943" s="254"/>
      <c r="K943" s="254"/>
      <c r="L943" s="259"/>
      <c r="M943" s="260"/>
      <c r="N943" s="261"/>
      <c r="O943" s="261"/>
      <c r="P943" s="261"/>
      <c r="Q943" s="261"/>
      <c r="R943" s="261"/>
      <c r="S943" s="261"/>
      <c r="T943" s="262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63" t="s">
        <v>201</v>
      </c>
      <c r="AU943" s="263" t="s">
        <v>92</v>
      </c>
      <c r="AV943" s="14" t="s">
        <v>94</v>
      </c>
      <c r="AW943" s="14" t="s">
        <v>40</v>
      </c>
      <c r="AX943" s="14" t="s">
        <v>92</v>
      </c>
      <c r="AY943" s="263" t="s">
        <v>193</v>
      </c>
    </row>
    <row r="944" s="2" customFormat="1" ht="24.15" customHeight="1">
      <c r="A944" s="40"/>
      <c r="B944" s="41"/>
      <c r="C944" s="229" t="s">
        <v>1976</v>
      </c>
      <c r="D944" s="229" t="s">
        <v>196</v>
      </c>
      <c r="E944" s="230" t="s">
        <v>1977</v>
      </c>
      <c r="F944" s="231" t="s">
        <v>1978</v>
      </c>
      <c r="G944" s="232" t="s">
        <v>130</v>
      </c>
      <c r="H944" s="233">
        <v>109.794</v>
      </c>
      <c r="I944" s="234"/>
      <c r="J944" s="235">
        <f>ROUND(I944*H944,2)</f>
        <v>0</v>
      </c>
      <c r="K944" s="231" t="s">
        <v>1</v>
      </c>
      <c r="L944" s="46"/>
      <c r="M944" s="236" t="s">
        <v>1</v>
      </c>
      <c r="N944" s="237" t="s">
        <v>50</v>
      </c>
      <c r="O944" s="93"/>
      <c r="P944" s="238">
        <f>O944*H944</f>
        <v>0</v>
      </c>
      <c r="Q944" s="238">
        <v>0</v>
      </c>
      <c r="R944" s="238">
        <f>Q944*H944</f>
        <v>0</v>
      </c>
      <c r="S944" s="238">
        <v>0.02</v>
      </c>
      <c r="T944" s="239">
        <f>S944*H944</f>
        <v>2.1958799999999998</v>
      </c>
      <c r="U944" s="40"/>
      <c r="V944" s="40"/>
      <c r="W944" s="40"/>
      <c r="X944" s="40"/>
      <c r="Y944" s="40"/>
      <c r="Z944" s="40"/>
      <c r="AA944" s="40"/>
      <c r="AB944" s="40"/>
      <c r="AC944" s="40"/>
      <c r="AD944" s="40"/>
      <c r="AE944" s="40"/>
      <c r="AR944" s="240" t="s">
        <v>214</v>
      </c>
      <c r="AT944" s="240" t="s">
        <v>196</v>
      </c>
      <c r="AU944" s="240" t="s">
        <v>92</v>
      </c>
      <c r="AY944" s="18" t="s">
        <v>193</v>
      </c>
      <c r="BE944" s="241">
        <f>IF(N944="základní",J944,0)</f>
        <v>0</v>
      </c>
      <c r="BF944" s="241">
        <f>IF(N944="snížená",J944,0)</f>
        <v>0</v>
      </c>
      <c r="BG944" s="241">
        <f>IF(N944="zákl. přenesená",J944,0)</f>
        <v>0</v>
      </c>
      <c r="BH944" s="241">
        <f>IF(N944="sníž. přenesená",J944,0)</f>
        <v>0</v>
      </c>
      <c r="BI944" s="241">
        <f>IF(N944="nulová",J944,0)</f>
        <v>0</v>
      </c>
      <c r="BJ944" s="18" t="s">
        <v>92</v>
      </c>
      <c r="BK944" s="241">
        <f>ROUND(I944*H944,2)</f>
        <v>0</v>
      </c>
      <c r="BL944" s="18" t="s">
        <v>214</v>
      </c>
      <c r="BM944" s="240" t="s">
        <v>1979</v>
      </c>
    </row>
    <row r="945" s="13" customFormat="1">
      <c r="A945" s="13"/>
      <c r="B945" s="242"/>
      <c r="C945" s="243"/>
      <c r="D945" s="244" t="s">
        <v>201</v>
      </c>
      <c r="E945" s="245" t="s">
        <v>1</v>
      </c>
      <c r="F945" s="246" t="s">
        <v>1980</v>
      </c>
      <c r="G945" s="243"/>
      <c r="H945" s="245" t="s">
        <v>1</v>
      </c>
      <c r="I945" s="247"/>
      <c r="J945" s="243"/>
      <c r="K945" s="243"/>
      <c r="L945" s="248"/>
      <c r="M945" s="249"/>
      <c r="N945" s="250"/>
      <c r="O945" s="250"/>
      <c r="P945" s="250"/>
      <c r="Q945" s="250"/>
      <c r="R945" s="250"/>
      <c r="S945" s="250"/>
      <c r="T945" s="251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52" t="s">
        <v>201</v>
      </c>
      <c r="AU945" s="252" t="s">
        <v>92</v>
      </c>
      <c r="AV945" s="13" t="s">
        <v>92</v>
      </c>
      <c r="AW945" s="13" t="s">
        <v>40</v>
      </c>
      <c r="AX945" s="13" t="s">
        <v>85</v>
      </c>
      <c r="AY945" s="252" t="s">
        <v>193</v>
      </c>
    </row>
    <row r="946" s="13" customFormat="1">
      <c r="A946" s="13"/>
      <c r="B946" s="242"/>
      <c r="C946" s="243"/>
      <c r="D946" s="244" t="s">
        <v>201</v>
      </c>
      <c r="E946" s="245" t="s">
        <v>1</v>
      </c>
      <c r="F946" s="246" t="s">
        <v>1981</v>
      </c>
      <c r="G946" s="243"/>
      <c r="H946" s="245" t="s">
        <v>1</v>
      </c>
      <c r="I946" s="247"/>
      <c r="J946" s="243"/>
      <c r="K946" s="243"/>
      <c r="L946" s="248"/>
      <c r="M946" s="249"/>
      <c r="N946" s="250"/>
      <c r="O946" s="250"/>
      <c r="P946" s="250"/>
      <c r="Q946" s="250"/>
      <c r="R946" s="250"/>
      <c r="S946" s="250"/>
      <c r="T946" s="251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52" t="s">
        <v>201</v>
      </c>
      <c r="AU946" s="252" t="s">
        <v>92</v>
      </c>
      <c r="AV946" s="13" t="s">
        <v>92</v>
      </c>
      <c r="AW946" s="13" t="s">
        <v>40</v>
      </c>
      <c r="AX946" s="13" t="s">
        <v>85</v>
      </c>
      <c r="AY946" s="252" t="s">
        <v>193</v>
      </c>
    </row>
    <row r="947" s="13" customFormat="1">
      <c r="A947" s="13"/>
      <c r="B947" s="242"/>
      <c r="C947" s="243"/>
      <c r="D947" s="244" t="s">
        <v>201</v>
      </c>
      <c r="E947" s="245" t="s">
        <v>1</v>
      </c>
      <c r="F947" s="246" t="s">
        <v>1982</v>
      </c>
      <c r="G947" s="243"/>
      <c r="H947" s="245" t="s">
        <v>1</v>
      </c>
      <c r="I947" s="247"/>
      <c r="J947" s="243"/>
      <c r="K947" s="243"/>
      <c r="L947" s="248"/>
      <c r="M947" s="249"/>
      <c r="N947" s="250"/>
      <c r="O947" s="250"/>
      <c r="P947" s="250"/>
      <c r="Q947" s="250"/>
      <c r="R947" s="250"/>
      <c r="S947" s="250"/>
      <c r="T947" s="251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52" t="s">
        <v>201</v>
      </c>
      <c r="AU947" s="252" t="s">
        <v>92</v>
      </c>
      <c r="AV947" s="13" t="s">
        <v>92</v>
      </c>
      <c r="AW947" s="13" t="s">
        <v>40</v>
      </c>
      <c r="AX947" s="13" t="s">
        <v>85</v>
      </c>
      <c r="AY947" s="252" t="s">
        <v>193</v>
      </c>
    </row>
    <row r="948" s="13" customFormat="1">
      <c r="A948" s="13"/>
      <c r="B948" s="242"/>
      <c r="C948" s="243"/>
      <c r="D948" s="244" t="s">
        <v>201</v>
      </c>
      <c r="E948" s="245" t="s">
        <v>1</v>
      </c>
      <c r="F948" s="246" t="s">
        <v>1983</v>
      </c>
      <c r="G948" s="243"/>
      <c r="H948" s="245" t="s">
        <v>1</v>
      </c>
      <c r="I948" s="247"/>
      <c r="J948" s="243"/>
      <c r="K948" s="243"/>
      <c r="L948" s="248"/>
      <c r="M948" s="249"/>
      <c r="N948" s="250"/>
      <c r="O948" s="250"/>
      <c r="P948" s="250"/>
      <c r="Q948" s="250"/>
      <c r="R948" s="250"/>
      <c r="S948" s="250"/>
      <c r="T948" s="251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52" t="s">
        <v>201</v>
      </c>
      <c r="AU948" s="252" t="s">
        <v>92</v>
      </c>
      <c r="AV948" s="13" t="s">
        <v>92</v>
      </c>
      <c r="AW948" s="13" t="s">
        <v>40</v>
      </c>
      <c r="AX948" s="13" t="s">
        <v>85</v>
      </c>
      <c r="AY948" s="252" t="s">
        <v>193</v>
      </c>
    </row>
    <row r="949" s="13" customFormat="1">
      <c r="A949" s="13"/>
      <c r="B949" s="242"/>
      <c r="C949" s="243"/>
      <c r="D949" s="244" t="s">
        <v>201</v>
      </c>
      <c r="E949" s="245" t="s">
        <v>1</v>
      </c>
      <c r="F949" s="246" t="s">
        <v>1984</v>
      </c>
      <c r="G949" s="243"/>
      <c r="H949" s="245" t="s">
        <v>1</v>
      </c>
      <c r="I949" s="247"/>
      <c r="J949" s="243"/>
      <c r="K949" s="243"/>
      <c r="L949" s="248"/>
      <c r="M949" s="249"/>
      <c r="N949" s="250"/>
      <c r="O949" s="250"/>
      <c r="P949" s="250"/>
      <c r="Q949" s="250"/>
      <c r="R949" s="250"/>
      <c r="S949" s="250"/>
      <c r="T949" s="251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52" t="s">
        <v>201</v>
      </c>
      <c r="AU949" s="252" t="s">
        <v>92</v>
      </c>
      <c r="AV949" s="13" t="s">
        <v>92</v>
      </c>
      <c r="AW949" s="13" t="s">
        <v>40</v>
      </c>
      <c r="AX949" s="13" t="s">
        <v>85</v>
      </c>
      <c r="AY949" s="252" t="s">
        <v>193</v>
      </c>
    </row>
    <row r="950" s="13" customFormat="1">
      <c r="A950" s="13"/>
      <c r="B950" s="242"/>
      <c r="C950" s="243"/>
      <c r="D950" s="244" t="s">
        <v>201</v>
      </c>
      <c r="E950" s="245" t="s">
        <v>1</v>
      </c>
      <c r="F950" s="246" t="s">
        <v>1985</v>
      </c>
      <c r="G950" s="243"/>
      <c r="H950" s="245" t="s">
        <v>1</v>
      </c>
      <c r="I950" s="247"/>
      <c r="J950" s="243"/>
      <c r="K950" s="243"/>
      <c r="L950" s="248"/>
      <c r="M950" s="249"/>
      <c r="N950" s="250"/>
      <c r="O950" s="250"/>
      <c r="P950" s="250"/>
      <c r="Q950" s="250"/>
      <c r="R950" s="250"/>
      <c r="S950" s="250"/>
      <c r="T950" s="251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52" t="s">
        <v>201</v>
      </c>
      <c r="AU950" s="252" t="s">
        <v>92</v>
      </c>
      <c r="AV950" s="13" t="s">
        <v>92</v>
      </c>
      <c r="AW950" s="13" t="s">
        <v>40</v>
      </c>
      <c r="AX950" s="13" t="s">
        <v>85</v>
      </c>
      <c r="AY950" s="252" t="s">
        <v>193</v>
      </c>
    </row>
    <row r="951" s="13" customFormat="1">
      <c r="A951" s="13"/>
      <c r="B951" s="242"/>
      <c r="C951" s="243"/>
      <c r="D951" s="244" t="s">
        <v>201</v>
      </c>
      <c r="E951" s="245" t="s">
        <v>1</v>
      </c>
      <c r="F951" s="246" t="s">
        <v>1986</v>
      </c>
      <c r="G951" s="243"/>
      <c r="H951" s="245" t="s">
        <v>1</v>
      </c>
      <c r="I951" s="247"/>
      <c r="J951" s="243"/>
      <c r="K951" s="243"/>
      <c r="L951" s="248"/>
      <c r="M951" s="249"/>
      <c r="N951" s="250"/>
      <c r="O951" s="250"/>
      <c r="P951" s="250"/>
      <c r="Q951" s="250"/>
      <c r="R951" s="250"/>
      <c r="S951" s="250"/>
      <c r="T951" s="251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52" t="s">
        <v>201</v>
      </c>
      <c r="AU951" s="252" t="s">
        <v>92</v>
      </c>
      <c r="AV951" s="13" t="s">
        <v>92</v>
      </c>
      <c r="AW951" s="13" t="s">
        <v>40</v>
      </c>
      <c r="AX951" s="13" t="s">
        <v>85</v>
      </c>
      <c r="AY951" s="252" t="s">
        <v>193</v>
      </c>
    </row>
    <row r="952" s="13" customFormat="1">
      <c r="A952" s="13"/>
      <c r="B952" s="242"/>
      <c r="C952" s="243"/>
      <c r="D952" s="244" t="s">
        <v>201</v>
      </c>
      <c r="E952" s="245" t="s">
        <v>1</v>
      </c>
      <c r="F952" s="246" t="s">
        <v>1987</v>
      </c>
      <c r="G952" s="243"/>
      <c r="H952" s="245" t="s">
        <v>1</v>
      </c>
      <c r="I952" s="247"/>
      <c r="J952" s="243"/>
      <c r="K952" s="243"/>
      <c r="L952" s="248"/>
      <c r="M952" s="249"/>
      <c r="N952" s="250"/>
      <c r="O952" s="250"/>
      <c r="P952" s="250"/>
      <c r="Q952" s="250"/>
      <c r="R952" s="250"/>
      <c r="S952" s="250"/>
      <c r="T952" s="251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52" t="s">
        <v>201</v>
      </c>
      <c r="AU952" s="252" t="s">
        <v>92</v>
      </c>
      <c r="AV952" s="13" t="s">
        <v>92</v>
      </c>
      <c r="AW952" s="13" t="s">
        <v>40</v>
      </c>
      <c r="AX952" s="13" t="s">
        <v>85</v>
      </c>
      <c r="AY952" s="252" t="s">
        <v>193</v>
      </c>
    </row>
    <row r="953" s="14" customFormat="1">
      <c r="A953" s="14"/>
      <c r="B953" s="253"/>
      <c r="C953" s="254"/>
      <c r="D953" s="244" t="s">
        <v>201</v>
      </c>
      <c r="E953" s="255" t="s">
        <v>1028</v>
      </c>
      <c r="F953" s="256" t="s">
        <v>1988</v>
      </c>
      <c r="G953" s="254"/>
      <c r="H953" s="257">
        <v>109.794</v>
      </c>
      <c r="I953" s="258"/>
      <c r="J953" s="254"/>
      <c r="K953" s="254"/>
      <c r="L953" s="259"/>
      <c r="M953" s="260"/>
      <c r="N953" s="261"/>
      <c r="O953" s="261"/>
      <c r="P953" s="261"/>
      <c r="Q953" s="261"/>
      <c r="R953" s="261"/>
      <c r="S953" s="261"/>
      <c r="T953" s="262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63" t="s">
        <v>201</v>
      </c>
      <c r="AU953" s="263" t="s">
        <v>92</v>
      </c>
      <c r="AV953" s="14" t="s">
        <v>94</v>
      </c>
      <c r="AW953" s="14" t="s">
        <v>40</v>
      </c>
      <c r="AX953" s="14" t="s">
        <v>92</v>
      </c>
      <c r="AY953" s="263" t="s">
        <v>193</v>
      </c>
    </row>
    <row r="954" s="2" customFormat="1" ht="16.5" customHeight="1">
      <c r="A954" s="40"/>
      <c r="B954" s="41"/>
      <c r="C954" s="286" t="s">
        <v>1989</v>
      </c>
      <c r="D954" s="286" t="s">
        <v>509</v>
      </c>
      <c r="E954" s="287" t="s">
        <v>1959</v>
      </c>
      <c r="F954" s="288" t="s">
        <v>1960</v>
      </c>
      <c r="G954" s="289" t="s">
        <v>986</v>
      </c>
      <c r="H954" s="290">
        <v>3.294</v>
      </c>
      <c r="I954" s="291"/>
      <c r="J954" s="292">
        <f>ROUND(I954*H954,2)</f>
        <v>0</v>
      </c>
      <c r="K954" s="288" t="s">
        <v>222</v>
      </c>
      <c r="L954" s="293"/>
      <c r="M954" s="294" t="s">
        <v>1</v>
      </c>
      <c r="N954" s="295" t="s">
        <v>50</v>
      </c>
      <c r="O954" s="93"/>
      <c r="P954" s="238">
        <f>O954*H954</f>
        <v>0</v>
      </c>
      <c r="Q954" s="238">
        <v>1</v>
      </c>
      <c r="R954" s="238">
        <f>Q954*H954</f>
        <v>3.294</v>
      </c>
      <c r="S954" s="238">
        <v>0</v>
      </c>
      <c r="T954" s="239">
        <f>S954*H954</f>
        <v>0</v>
      </c>
      <c r="U954" s="40"/>
      <c r="V954" s="40"/>
      <c r="W954" s="40"/>
      <c r="X954" s="40"/>
      <c r="Y954" s="40"/>
      <c r="Z954" s="40"/>
      <c r="AA954" s="40"/>
      <c r="AB954" s="40"/>
      <c r="AC954" s="40"/>
      <c r="AD954" s="40"/>
      <c r="AE954" s="40"/>
      <c r="AR954" s="240" t="s">
        <v>425</v>
      </c>
      <c r="AT954" s="240" t="s">
        <v>509</v>
      </c>
      <c r="AU954" s="240" t="s">
        <v>92</v>
      </c>
      <c r="AY954" s="18" t="s">
        <v>193</v>
      </c>
      <c r="BE954" s="241">
        <f>IF(N954="základní",J954,0)</f>
        <v>0</v>
      </c>
      <c r="BF954" s="241">
        <f>IF(N954="snížená",J954,0)</f>
        <v>0</v>
      </c>
      <c r="BG954" s="241">
        <f>IF(N954="zákl. přenesená",J954,0)</f>
        <v>0</v>
      </c>
      <c r="BH954" s="241">
        <f>IF(N954="sníž. přenesená",J954,0)</f>
        <v>0</v>
      </c>
      <c r="BI954" s="241">
        <f>IF(N954="nulová",J954,0)</f>
        <v>0</v>
      </c>
      <c r="BJ954" s="18" t="s">
        <v>92</v>
      </c>
      <c r="BK954" s="241">
        <f>ROUND(I954*H954,2)</f>
        <v>0</v>
      </c>
      <c r="BL954" s="18" t="s">
        <v>214</v>
      </c>
      <c r="BM954" s="240" t="s">
        <v>1990</v>
      </c>
    </row>
    <row r="955" s="14" customFormat="1">
      <c r="A955" s="14"/>
      <c r="B955" s="253"/>
      <c r="C955" s="254"/>
      <c r="D955" s="244" t="s">
        <v>201</v>
      </c>
      <c r="E955" s="254"/>
      <c r="F955" s="256" t="s">
        <v>1991</v>
      </c>
      <c r="G955" s="254"/>
      <c r="H955" s="257">
        <v>3.294</v>
      </c>
      <c r="I955" s="258"/>
      <c r="J955" s="254"/>
      <c r="K955" s="254"/>
      <c r="L955" s="259"/>
      <c r="M955" s="260"/>
      <c r="N955" s="261"/>
      <c r="O955" s="261"/>
      <c r="P955" s="261"/>
      <c r="Q955" s="261"/>
      <c r="R955" s="261"/>
      <c r="S955" s="261"/>
      <c r="T955" s="262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63" t="s">
        <v>201</v>
      </c>
      <c r="AU955" s="263" t="s">
        <v>92</v>
      </c>
      <c r="AV955" s="14" t="s">
        <v>94</v>
      </c>
      <c r="AW955" s="14" t="s">
        <v>4</v>
      </c>
      <c r="AX955" s="14" t="s">
        <v>92</v>
      </c>
      <c r="AY955" s="263" t="s">
        <v>193</v>
      </c>
    </row>
    <row r="956" s="2" customFormat="1" ht="55.5" customHeight="1">
      <c r="A956" s="40"/>
      <c r="B956" s="41"/>
      <c r="C956" s="229" t="s">
        <v>1992</v>
      </c>
      <c r="D956" s="229" t="s">
        <v>196</v>
      </c>
      <c r="E956" s="230" t="s">
        <v>1993</v>
      </c>
      <c r="F956" s="231" t="s">
        <v>1994</v>
      </c>
      <c r="G956" s="232" t="s">
        <v>130</v>
      </c>
      <c r="H956" s="233">
        <v>109.794</v>
      </c>
      <c r="I956" s="234"/>
      <c r="J956" s="235">
        <f>ROUND(I956*H956,2)</f>
        <v>0</v>
      </c>
      <c r="K956" s="231" t="s">
        <v>222</v>
      </c>
      <c r="L956" s="46"/>
      <c r="M956" s="236" t="s">
        <v>1</v>
      </c>
      <c r="N956" s="237" t="s">
        <v>50</v>
      </c>
      <c r="O956" s="93"/>
      <c r="P956" s="238">
        <f>O956*H956</f>
        <v>0</v>
      </c>
      <c r="Q956" s="238">
        <v>0.0010502000000000001</v>
      </c>
      <c r="R956" s="238">
        <f>Q956*H956</f>
        <v>0.1153056588</v>
      </c>
      <c r="S956" s="238">
        <v>0</v>
      </c>
      <c r="T956" s="239">
        <f>S956*H956</f>
        <v>0</v>
      </c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R956" s="240" t="s">
        <v>214</v>
      </c>
      <c r="AT956" s="240" t="s">
        <v>196</v>
      </c>
      <c r="AU956" s="240" t="s">
        <v>92</v>
      </c>
      <c r="AY956" s="18" t="s">
        <v>193</v>
      </c>
      <c r="BE956" s="241">
        <f>IF(N956="základní",J956,0)</f>
        <v>0</v>
      </c>
      <c r="BF956" s="241">
        <f>IF(N956="snížená",J956,0)</f>
        <v>0</v>
      </c>
      <c r="BG956" s="241">
        <f>IF(N956="zákl. přenesená",J956,0)</f>
        <v>0</v>
      </c>
      <c r="BH956" s="241">
        <f>IF(N956="sníž. přenesená",J956,0)</f>
        <v>0</v>
      </c>
      <c r="BI956" s="241">
        <f>IF(N956="nulová",J956,0)</f>
        <v>0</v>
      </c>
      <c r="BJ956" s="18" t="s">
        <v>92</v>
      </c>
      <c r="BK956" s="241">
        <f>ROUND(I956*H956,2)</f>
        <v>0</v>
      </c>
      <c r="BL956" s="18" t="s">
        <v>214</v>
      </c>
      <c r="BM956" s="240" t="s">
        <v>1995</v>
      </c>
    </row>
    <row r="957" s="13" customFormat="1">
      <c r="A957" s="13"/>
      <c r="B957" s="242"/>
      <c r="C957" s="243"/>
      <c r="D957" s="244" t="s">
        <v>201</v>
      </c>
      <c r="E957" s="245" t="s">
        <v>1</v>
      </c>
      <c r="F957" s="246" t="s">
        <v>1996</v>
      </c>
      <c r="G957" s="243"/>
      <c r="H957" s="245" t="s">
        <v>1</v>
      </c>
      <c r="I957" s="247"/>
      <c r="J957" s="243"/>
      <c r="K957" s="243"/>
      <c r="L957" s="248"/>
      <c r="M957" s="249"/>
      <c r="N957" s="250"/>
      <c r="O957" s="250"/>
      <c r="P957" s="250"/>
      <c r="Q957" s="250"/>
      <c r="R957" s="250"/>
      <c r="S957" s="250"/>
      <c r="T957" s="251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52" t="s">
        <v>201</v>
      </c>
      <c r="AU957" s="252" t="s">
        <v>92</v>
      </c>
      <c r="AV957" s="13" t="s">
        <v>92</v>
      </c>
      <c r="AW957" s="13" t="s">
        <v>40</v>
      </c>
      <c r="AX957" s="13" t="s">
        <v>85</v>
      </c>
      <c r="AY957" s="252" t="s">
        <v>193</v>
      </c>
    </row>
    <row r="958" s="14" customFormat="1">
      <c r="A958" s="14"/>
      <c r="B958" s="253"/>
      <c r="C958" s="254"/>
      <c r="D958" s="244" t="s">
        <v>201</v>
      </c>
      <c r="E958" s="255" t="s">
        <v>1</v>
      </c>
      <c r="F958" s="256" t="s">
        <v>1028</v>
      </c>
      <c r="G958" s="254"/>
      <c r="H958" s="257">
        <v>109.794</v>
      </c>
      <c r="I958" s="258"/>
      <c r="J958" s="254"/>
      <c r="K958" s="254"/>
      <c r="L958" s="259"/>
      <c r="M958" s="260"/>
      <c r="N958" s="261"/>
      <c r="O958" s="261"/>
      <c r="P958" s="261"/>
      <c r="Q958" s="261"/>
      <c r="R958" s="261"/>
      <c r="S958" s="261"/>
      <c r="T958" s="262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63" t="s">
        <v>201</v>
      </c>
      <c r="AU958" s="263" t="s">
        <v>92</v>
      </c>
      <c r="AV958" s="14" t="s">
        <v>94</v>
      </c>
      <c r="AW958" s="14" t="s">
        <v>40</v>
      </c>
      <c r="AX958" s="14" t="s">
        <v>92</v>
      </c>
      <c r="AY958" s="263" t="s">
        <v>193</v>
      </c>
    </row>
    <row r="959" s="2" customFormat="1" ht="33" customHeight="1">
      <c r="A959" s="40"/>
      <c r="B959" s="41"/>
      <c r="C959" s="229" t="s">
        <v>1997</v>
      </c>
      <c r="D959" s="229" t="s">
        <v>196</v>
      </c>
      <c r="E959" s="230" t="s">
        <v>1998</v>
      </c>
      <c r="F959" s="231" t="s">
        <v>1999</v>
      </c>
      <c r="G959" s="232" t="s">
        <v>130</v>
      </c>
      <c r="H959" s="233">
        <v>109.794</v>
      </c>
      <c r="I959" s="234"/>
      <c r="J959" s="235">
        <f>ROUND(I959*H959,2)</f>
        <v>0</v>
      </c>
      <c r="K959" s="231" t="s">
        <v>1</v>
      </c>
      <c r="L959" s="46"/>
      <c r="M959" s="236" t="s">
        <v>1</v>
      </c>
      <c r="N959" s="237" t="s">
        <v>50</v>
      </c>
      <c r="O959" s="93"/>
      <c r="P959" s="238">
        <f>O959*H959</f>
        <v>0</v>
      </c>
      <c r="Q959" s="238">
        <v>0.00063599999999999996</v>
      </c>
      <c r="R959" s="238">
        <f>Q959*H959</f>
        <v>0.069828983999999997</v>
      </c>
      <c r="S959" s="238">
        <v>0</v>
      </c>
      <c r="T959" s="239">
        <f>S959*H959</f>
        <v>0</v>
      </c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R959" s="240" t="s">
        <v>214</v>
      </c>
      <c r="AT959" s="240" t="s">
        <v>196</v>
      </c>
      <c r="AU959" s="240" t="s">
        <v>92</v>
      </c>
      <c r="AY959" s="18" t="s">
        <v>193</v>
      </c>
      <c r="BE959" s="241">
        <f>IF(N959="základní",J959,0)</f>
        <v>0</v>
      </c>
      <c r="BF959" s="241">
        <f>IF(N959="snížená",J959,0)</f>
        <v>0</v>
      </c>
      <c r="BG959" s="241">
        <f>IF(N959="zákl. přenesená",J959,0)</f>
        <v>0</v>
      </c>
      <c r="BH959" s="241">
        <f>IF(N959="sníž. přenesená",J959,0)</f>
        <v>0</v>
      </c>
      <c r="BI959" s="241">
        <f>IF(N959="nulová",J959,0)</f>
        <v>0</v>
      </c>
      <c r="BJ959" s="18" t="s">
        <v>92</v>
      </c>
      <c r="BK959" s="241">
        <f>ROUND(I959*H959,2)</f>
        <v>0</v>
      </c>
      <c r="BL959" s="18" t="s">
        <v>214</v>
      </c>
      <c r="BM959" s="240" t="s">
        <v>2000</v>
      </c>
    </row>
    <row r="960" s="13" customFormat="1">
      <c r="A960" s="13"/>
      <c r="B960" s="242"/>
      <c r="C960" s="243"/>
      <c r="D960" s="244" t="s">
        <v>201</v>
      </c>
      <c r="E960" s="245" t="s">
        <v>1</v>
      </c>
      <c r="F960" s="246" t="s">
        <v>1996</v>
      </c>
      <c r="G960" s="243"/>
      <c r="H960" s="245" t="s">
        <v>1</v>
      </c>
      <c r="I960" s="247"/>
      <c r="J960" s="243"/>
      <c r="K960" s="243"/>
      <c r="L960" s="248"/>
      <c r="M960" s="249"/>
      <c r="N960" s="250"/>
      <c r="O960" s="250"/>
      <c r="P960" s="250"/>
      <c r="Q960" s="250"/>
      <c r="R960" s="250"/>
      <c r="S960" s="250"/>
      <c r="T960" s="251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52" t="s">
        <v>201</v>
      </c>
      <c r="AU960" s="252" t="s">
        <v>92</v>
      </c>
      <c r="AV960" s="13" t="s">
        <v>92</v>
      </c>
      <c r="AW960" s="13" t="s">
        <v>40</v>
      </c>
      <c r="AX960" s="13" t="s">
        <v>85</v>
      </c>
      <c r="AY960" s="252" t="s">
        <v>193</v>
      </c>
    </row>
    <row r="961" s="14" customFormat="1">
      <c r="A961" s="14"/>
      <c r="B961" s="253"/>
      <c r="C961" s="254"/>
      <c r="D961" s="244" t="s">
        <v>201</v>
      </c>
      <c r="E961" s="255" t="s">
        <v>1</v>
      </c>
      <c r="F961" s="256" t="s">
        <v>1028</v>
      </c>
      <c r="G961" s="254"/>
      <c r="H961" s="257">
        <v>109.794</v>
      </c>
      <c r="I961" s="258"/>
      <c r="J961" s="254"/>
      <c r="K961" s="254"/>
      <c r="L961" s="259"/>
      <c r="M961" s="260"/>
      <c r="N961" s="261"/>
      <c r="O961" s="261"/>
      <c r="P961" s="261"/>
      <c r="Q961" s="261"/>
      <c r="R961" s="261"/>
      <c r="S961" s="261"/>
      <c r="T961" s="262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63" t="s">
        <v>201</v>
      </c>
      <c r="AU961" s="263" t="s">
        <v>92</v>
      </c>
      <c r="AV961" s="14" t="s">
        <v>94</v>
      </c>
      <c r="AW961" s="14" t="s">
        <v>40</v>
      </c>
      <c r="AX961" s="14" t="s">
        <v>92</v>
      </c>
      <c r="AY961" s="263" t="s">
        <v>193</v>
      </c>
    </row>
    <row r="962" s="2" customFormat="1" ht="33" customHeight="1">
      <c r="A962" s="40"/>
      <c r="B962" s="41"/>
      <c r="C962" s="229" t="s">
        <v>2001</v>
      </c>
      <c r="D962" s="229" t="s">
        <v>196</v>
      </c>
      <c r="E962" s="230" t="s">
        <v>2002</v>
      </c>
      <c r="F962" s="231" t="s">
        <v>2003</v>
      </c>
      <c r="G962" s="232" t="s">
        <v>130</v>
      </c>
      <c r="H962" s="233">
        <v>109.794</v>
      </c>
      <c r="I962" s="234"/>
      <c r="J962" s="235">
        <f>ROUND(I962*H962,2)</f>
        <v>0</v>
      </c>
      <c r="K962" s="231" t="s">
        <v>222</v>
      </c>
      <c r="L962" s="46"/>
      <c r="M962" s="236" t="s">
        <v>1</v>
      </c>
      <c r="N962" s="237" t="s">
        <v>50</v>
      </c>
      <c r="O962" s="93"/>
      <c r="P962" s="238">
        <f>O962*H962</f>
        <v>0</v>
      </c>
      <c r="Q962" s="238">
        <v>0.0006468</v>
      </c>
      <c r="R962" s="238">
        <f>Q962*H962</f>
        <v>0.071014759199999999</v>
      </c>
      <c r="S962" s="238">
        <v>0</v>
      </c>
      <c r="T962" s="239">
        <f>S962*H962</f>
        <v>0</v>
      </c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R962" s="240" t="s">
        <v>214</v>
      </c>
      <c r="AT962" s="240" t="s">
        <v>196</v>
      </c>
      <c r="AU962" s="240" t="s">
        <v>92</v>
      </c>
      <c r="AY962" s="18" t="s">
        <v>193</v>
      </c>
      <c r="BE962" s="241">
        <f>IF(N962="základní",J962,0)</f>
        <v>0</v>
      </c>
      <c r="BF962" s="241">
        <f>IF(N962="snížená",J962,0)</f>
        <v>0</v>
      </c>
      <c r="BG962" s="241">
        <f>IF(N962="zákl. přenesená",J962,0)</f>
        <v>0</v>
      </c>
      <c r="BH962" s="241">
        <f>IF(N962="sníž. přenesená",J962,0)</f>
        <v>0</v>
      </c>
      <c r="BI962" s="241">
        <f>IF(N962="nulová",J962,0)</f>
        <v>0</v>
      </c>
      <c r="BJ962" s="18" t="s">
        <v>92</v>
      </c>
      <c r="BK962" s="241">
        <f>ROUND(I962*H962,2)</f>
        <v>0</v>
      </c>
      <c r="BL962" s="18" t="s">
        <v>214</v>
      </c>
      <c r="BM962" s="240" t="s">
        <v>2004</v>
      </c>
    </row>
    <row r="963" s="13" customFormat="1">
      <c r="A963" s="13"/>
      <c r="B963" s="242"/>
      <c r="C963" s="243"/>
      <c r="D963" s="244" t="s">
        <v>201</v>
      </c>
      <c r="E963" s="245" t="s">
        <v>1</v>
      </c>
      <c r="F963" s="246" t="s">
        <v>1996</v>
      </c>
      <c r="G963" s="243"/>
      <c r="H963" s="245" t="s">
        <v>1</v>
      </c>
      <c r="I963" s="247"/>
      <c r="J963" s="243"/>
      <c r="K963" s="243"/>
      <c r="L963" s="248"/>
      <c r="M963" s="249"/>
      <c r="N963" s="250"/>
      <c r="O963" s="250"/>
      <c r="P963" s="250"/>
      <c r="Q963" s="250"/>
      <c r="R963" s="250"/>
      <c r="S963" s="250"/>
      <c r="T963" s="251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52" t="s">
        <v>201</v>
      </c>
      <c r="AU963" s="252" t="s">
        <v>92</v>
      </c>
      <c r="AV963" s="13" t="s">
        <v>92</v>
      </c>
      <c r="AW963" s="13" t="s">
        <v>40</v>
      </c>
      <c r="AX963" s="13" t="s">
        <v>85</v>
      </c>
      <c r="AY963" s="252" t="s">
        <v>193</v>
      </c>
    </row>
    <row r="964" s="14" customFormat="1">
      <c r="A964" s="14"/>
      <c r="B964" s="253"/>
      <c r="C964" s="254"/>
      <c r="D964" s="244" t="s">
        <v>201</v>
      </c>
      <c r="E964" s="255" t="s">
        <v>1</v>
      </c>
      <c r="F964" s="256" t="s">
        <v>1028</v>
      </c>
      <c r="G964" s="254"/>
      <c r="H964" s="257">
        <v>109.794</v>
      </c>
      <c r="I964" s="258"/>
      <c r="J964" s="254"/>
      <c r="K964" s="254"/>
      <c r="L964" s="259"/>
      <c r="M964" s="260"/>
      <c r="N964" s="261"/>
      <c r="O964" s="261"/>
      <c r="P964" s="261"/>
      <c r="Q964" s="261"/>
      <c r="R964" s="261"/>
      <c r="S964" s="261"/>
      <c r="T964" s="262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63" t="s">
        <v>201</v>
      </c>
      <c r="AU964" s="263" t="s">
        <v>92</v>
      </c>
      <c r="AV964" s="14" t="s">
        <v>94</v>
      </c>
      <c r="AW964" s="14" t="s">
        <v>40</v>
      </c>
      <c r="AX964" s="14" t="s">
        <v>92</v>
      </c>
      <c r="AY964" s="263" t="s">
        <v>193</v>
      </c>
    </row>
    <row r="965" s="2" customFormat="1" ht="24.15" customHeight="1">
      <c r="A965" s="40"/>
      <c r="B965" s="41"/>
      <c r="C965" s="229" t="s">
        <v>2005</v>
      </c>
      <c r="D965" s="229" t="s">
        <v>196</v>
      </c>
      <c r="E965" s="230" t="s">
        <v>2006</v>
      </c>
      <c r="F965" s="231" t="s">
        <v>2007</v>
      </c>
      <c r="G965" s="232" t="s">
        <v>207</v>
      </c>
      <c r="H965" s="233">
        <v>1</v>
      </c>
      <c r="I965" s="234"/>
      <c r="J965" s="235">
        <f>ROUND(I965*H965,2)</f>
        <v>0</v>
      </c>
      <c r="K965" s="231" t="s">
        <v>1</v>
      </c>
      <c r="L965" s="46"/>
      <c r="M965" s="236" t="s">
        <v>1</v>
      </c>
      <c r="N965" s="237" t="s">
        <v>50</v>
      </c>
      <c r="O965" s="93"/>
      <c r="P965" s="238">
        <f>O965*H965</f>
        <v>0</v>
      </c>
      <c r="Q965" s="238">
        <v>0</v>
      </c>
      <c r="R965" s="238">
        <f>Q965*H965</f>
        <v>0</v>
      </c>
      <c r="S965" s="238">
        <v>0</v>
      </c>
      <c r="T965" s="239">
        <f>S965*H965</f>
        <v>0</v>
      </c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R965" s="240" t="s">
        <v>214</v>
      </c>
      <c r="AT965" s="240" t="s">
        <v>196</v>
      </c>
      <c r="AU965" s="240" t="s">
        <v>92</v>
      </c>
      <c r="AY965" s="18" t="s">
        <v>193</v>
      </c>
      <c r="BE965" s="241">
        <f>IF(N965="základní",J965,0)</f>
        <v>0</v>
      </c>
      <c r="BF965" s="241">
        <f>IF(N965="snížená",J965,0)</f>
        <v>0</v>
      </c>
      <c r="BG965" s="241">
        <f>IF(N965="zákl. přenesená",J965,0)</f>
        <v>0</v>
      </c>
      <c r="BH965" s="241">
        <f>IF(N965="sníž. přenesená",J965,0)</f>
        <v>0</v>
      </c>
      <c r="BI965" s="241">
        <f>IF(N965="nulová",J965,0)</f>
        <v>0</v>
      </c>
      <c r="BJ965" s="18" t="s">
        <v>92</v>
      </c>
      <c r="BK965" s="241">
        <f>ROUND(I965*H965,2)</f>
        <v>0</v>
      </c>
      <c r="BL965" s="18" t="s">
        <v>214</v>
      </c>
      <c r="BM965" s="240" t="s">
        <v>2008</v>
      </c>
    </row>
    <row r="966" s="2" customFormat="1" ht="24.15" customHeight="1">
      <c r="A966" s="40"/>
      <c r="B966" s="41"/>
      <c r="C966" s="229" t="s">
        <v>2009</v>
      </c>
      <c r="D966" s="229" t="s">
        <v>196</v>
      </c>
      <c r="E966" s="230" t="s">
        <v>2010</v>
      </c>
      <c r="F966" s="231" t="s">
        <v>2011</v>
      </c>
      <c r="G966" s="232" t="s">
        <v>207</v>
      </c>
      <c r="H966" s="233">
        <v>1</v>
      </c>
      <c r="I966" s="234"/>
      <c r="J966" s="235">
        <f>ROUND(I966*H966,2)</f>
        <v>0</v>
      </c>
      <c r="K966" s="231" t="s">
        <v>1</v>
      </c>
      <c r="L966" s="46"/>
      <c r="M966" s="236" t="s">
        <v>1</v>
      </c>
      <c r="N966" s="237" t="s">
        <v>50</v>
      </c>
      <c r="O966" s="93"/>
      <c r="P966" s="238">
        <f>O966*H966</f>
        <v>0</v>
      </c>
      <c r="Q966" s="238">
        <v>0</v>
      </c>
      <c r="R966" s="238">
        <f>Q966*H966</f>
        <v>0</v>
      </c>
      <c r="S966" s="238">
        <v>0</v>
      </c>
      <c r="T966" s="239">
        <f>S966*H966</f>
        <v>0</v>
      </c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R966" s="240" t="s">
        <v>214</v>
      </c>
      <c r="AT966" s="240" t="s">
        <v>196</v>
      </c>
      <c r="AU966" s="240" t="s">
        <v>92</v>
      </c>
      <c r="AY966" s="18" t="s">
        <v>193</v>
      </c>
      <c r="BE966" s="241">
        <f>IF(N966="základní",J966,0)</f>
        <v>0</v>
      </c>
      <c r="BF966" s="241">
        <f>IF(N966="snížená",J966,0)</f>
        <v>0</v>
      </c>
      <c r="BG966" s="241">
        <f>IF(N966="zákl. přenesená",J966,0)</f>
        <v>0</v>
      </c>
      <c r="BH966" s="241">
        <f>IF(N966="sníž. přenesená",J966,0)</f>
        <v>0</v>
      </c>
      <c r="BI966" s="241">
        <f>IF(N966="nulová",J966,0)</f>
        <v>0</v>
      </c>
      <c r="BJ966" s="18" t="s">
        <v>92</v>
      </c>
      <c r="BK966" s="241">
        <f>ROUND(I966*H966,2)</f>
        <v>0</v>
      </c>
      <c r="BL966" s="18" t="s">
        <v>214</v>
      </c>
      <c r="BM966" s="240" t="s">
        <v>2012</v>
      </c>
    </row>
    <row r="967" s="2" customFormat="1" ht="16.5" customHeight="1">
      <c r="A967" s="40"/>
      <c r="B967" s="41"/>
      <c r="C967" s="229" t="s">
        <v>2013</v>
      </c>
      <c r="D967" s="229" t="s">
        <v>196</v>
      </c>
      <c r="E967" s="230" t="s">
        <v>2014</v>
      </c>
      <c r="F967" s="231" t="s">
        <v>2015</v>
      </c>
      <c r="G967" s="232" t="s">
        <v>207</v>
      </c>
      <c r="H967" s="233">
        <v>1</v>
      </c>
      <c r="I967" s="234"/>
      <c r="J967" s="235">
        <f>ROUND(I967*H967,2)</f>
        <v>0</v>
      </c>
      <c r="K967" s="231" t="s">
        <v>1</v>
      </c>
      <c r="L967" s="46"/>
      <c r="M967" s="236" t="s">
        <v>1</v>
      </c>
      <c r="N967" s="237" t="s">
        <v>50</v>
      </c>
      <c r="O967" s="93"/>
      <c r="P967" s="238">
        <f>O967*H967</f>
        <v>0</v>
      </c>
      <c r="Q967" s="238">
        <v>0</v>
      </c>
      <c r="R967" s="238">
        <f>Q967*H967</f>
        <v>0</v>
      </c>
      <c r="S967" s="238">
        <v>0</v>
      </c>
      <c r="T967" s="239">
        <f>S967*H967</f>
        <v>0</v>
      </c>
      <c r="U967" s="40"/>
      <c r="V967" s="40"/>
      <c r="W967" s="40"/>
      <c r="X967" s="40"/>
      <c r="Y967" s="40"/>
      <c r="Z967" s="40"/>
      <c r="AA967" s="40"/>
      <c r="AB967" s="40"/>
      <c r="AC967" s="40"/>
      <c r="AD967" s="40"/>
      <c r="AE967" s="40"/>
      <c r="AR967" s="240" t="s">
        <v>214</v>
      </c>
      <c r="AT967" s="240" t="s">
        <v>196</v>
      </c>
      <c r="AU967" s="240" t="s">
        <v>92</v>
      </c>
      <c r="AY967" s="18" t="s">
        <v>193</v>
      </c>
      <c r="BE967" s="241">
        <f>IF(N967="základní",J967,0)</f>
        <v>0</v>
      </c>
      <c r="BF967" s="241">
        <f>IF(N967="snížená",J967,0)</f>
        <v>0</v>
      </c>
      <c r="BG967" s="241">
        <f>IF(N967="zákl. přenesená",J967,0)</f>
        <v>0</v>
      </c>
      <c r="BH967" s="241">
        <f>IF(N967="sníž. přenesená",J967,0)</f>
        <v>0</v>
      </c>
      <c r="BI967" s="241">
        <f>IF(N967="nulová",J967,0)</f>
        <v>0</v>
      </c>
      <c r="BJ967" s="18" t="s">
        <v>92</v>
      </c>
      <c r="BK967" s="241">
        <f>ROUND(I967*H967,2)</f>
        <v>0</v>
      </c>
      <c r="BL967" s="18" t="s">
        <v>214</v>
      </c>
      <c r="BM967" s="240" t="s">
        <v>2016</v>
      </c>
    </row>
    <row r="968" s="2" customFormat="1" ht="24.15" customHeight="1">
      <c r="A968" s="40"/>
      <c r="B968" s="41"/>
      <c r="C968" s="229" t="s">
        <v>2017</v>
      </c>
      <c r="D968" s="229" t="s">
        <v>196</v>
      </c>
      <c r="E968" s="230" t="s">
        <v>2018</v>
      </c>
      <c r="F968" s="231" t="s">
        <v>2019</v>
      </c>
      <c r="G968" s="232" t="s">
        <v>207</v>
      </c>
      <c r="H968" s="233">
        <v>1</v>
      </c>
      <c r="I968" s="234"/>
      <c r="J968" s="235">
        <f>ROUND(I968*H968,2)</f>
        <v>0</v>
      </c>
      <c r="K968" s="231" t="s">
        <v>1</v>
      </c>
      <c r="L968" s="46"/>
      <c r="M968" s="236" t="s">
        <v>1</v>
      </c>
      <c r="N968" s="237" t="s">
        <v>50</v>
      </c>
      <c r="O968" s="93"/>
      <c r="P968" s="238">
        <f>O968*H968</f>
        <v>0</v>
      </c>
      <c r="Q968" s="238">
        <v>0</v>
      </c>
      <c r="R968" s="238">
        <f>Q968*H968</f>
        <v>0</v>
      </c>
      <c r="S968" s="238">
        <v>0</v>
      </c>
      <c r="T968" s="239">
        <f>S968*H968</f>
        <v>0</v>
      </c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R968" s="240" t="s">
        <v>214</v>
      </c>
      <c r="AT968" s="240" t="s">
        <v>196</v>
      </c>
      <c r="AU968" s="240" t="s">
        <v>92</v>
      </c>
      <c r="AY968" s="18" t="s">
        <v>193</v>
      </c>
      <c r="BE968" s="241">
        <f>IF(N968="základní",J968,0)</f>
        <v>0</v>
      </c>
      <c r="BF968" s="241">
        <f>IF(N968="snížená",J968,0)</f>
        <v>0</v>
      </c>
      <c r="BG968" s="241">
        <f>IF(N968="zákl. přenesená",J968,0)</f>
        <v>0</v>
      </c>
      <c r="BH968" s="241">
        <f>IF(N968="sníž. přenesená",J968,0)</f>
        <v>0</v>
      </c>
      <c r="BI968" s="241">
        <f>IF(N968="nulová",J968,0)</f>
        <v>0</v>
      </c>
      <c r="BJ968" s="18" t="s">
        <v>92</v>
      </c>
      <c r="BK968" s="241">
        <f>ROUND(I968*H968,2)</f>
        <v>0</v>
      </c>
      <c r="BL968" s="18" t="s">
        <v>214</v>
      </c>
      <c r="BM968" s="240" t="s">
        <v>2020</v>
      </c>
    </row>
    <row r="969" s="2" customFormat="1" ht="21.75" customHeight="1">
      <c r="A969" s="40"/>
      <c r="B969" s="41"/>
      <c r="C969" s="229" t="s">
        <v>244</v>
      </c>
      <c r="D969" s="229" t="s">
        <v>196</v>
      </c>
      <c r="E969" s="230" t="s">
        <v>2021</v>
      </c>
      <c r="F969" s="231" t="s">
        <v>2022</v>
      </c>
      <c r="G969" s="232" t="s">
        <v>207</v>
      </c>
      <c r="H969" s="233">
        <v>1</v>
      </c>
      <c r="I969" s="234"/>
      <c r="J969" s="235">
        <f>ROUND(I969*H969,2)</f>
        <v>0</v>
      </c>
      <c r="K969" s="231" t="s">
        <v>1</v>
      </c>
      <c r="L969" s="46"/>
      <c r="M969" s="236" t="s">
        <v>1</v>
      </c>
      <c r="N969" s="237" t="s">
        <v>50</v>
      </c>
      <c r="O969" s="93"/>
      <c r="P969" s="238">
        <f>O969*H969</f>
        <v>0</v>
      </c>
      <c r="Q969" s="238">
        <v>0</v>
      </c>
      <c r="R969" s="238">
        <f>Q969*H969</f>
        <v>0</v>
      </c>
      <c r="S969" s="238">
        <v>0</v>
      </c>
      <c r="T969" s="239">
        <f>S969*H969</f>
        <v>0</v>
      </c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R969" s="240" t="s">
        <v>214</v>
      </c>
      <c r="AT969" s="240" t="s">
        <v>196</v>
      </c>
      <c r="AU969" s="240" t="s">
        <v>92</v>
      </c>
      <c r="AY969" s="18" t="s">
        <v>193</v>
      </c>
      <c r="BE969" s="241">
        <f>IF(N969="základní",J969,0)</f>
        <v>0</v>
      </c>
      <c r="BF969" s="241">
        <f>IF(N969="snížená",J969,0)</f>
        <v>0</v>
      </c>
      <c r="BG969" s="241">
        <f>IF(N969="zákl. přenesená",J969,0)</f>
        <v>0</v>
      </c>
      <c r="BH969" s="241">
        <f>IF(N969="sníž. přenesená",J969,0)</f>
        <v>0</v>
      </c>
      <c r="BI969" s="241">
        <f>IF(N969="nulová",J969,0)</f>
        <v>0</v>
      </c>
      <c r="BJ969" s="18" t="s">
        <v>92</v>
      </c>
      <c r="BK969" s="241">
        <f>ROUND(I969*H969,2)</f>
        <v>0</v>
      </c>
      <c r="BL969" s="18" t="s">
        <v>214</v>
      </c>
      <c r="BM969" s="240" t="s">
        <v>2023</v>
      </c>
    </row>
    <row r="970" s="2" customFormat="1" ht="24.15" customHeight="1">
      <c r="A970" s="40"/>
      <c r="B970" s="41"/>
      <c r="C970" s="229" t="s">
        <v>2024</v>
      </c>
      <c r="D970" s="229" t="s">
        <v>196</v>
      </c>
      <c r="E970" s="230" t="s">
        <v>2025</v>
      </c>
      <c r="F970" s="231" t="s">
        <v>2026</v>
      </c>
      <c r="G970" s="232" t="s">
        <v>207</v>
      </c>
      <c r="H970" s="233">
        <v>1</v>
      </c>
      <c r="I970" s="234"/>
      <c r="J970" s="235">
        <f>ROUND(I970*H970,2)</f>
        <v>0</v>
      </c>
      <c r="K970" s="231" t="s">
        <v>1</v>
      </c>
      <c r="L970" s="46"/>
      <c r="M970" s="236" t="s">
        <v>1</v>
      </c>
      <c r="N970" s="237" t="s">
        <v>50</v>
      </c>
      <c r="O970" s="93"/>
      <c r="P970" s="238">
        <f>O970*H970</f>
        <v>0</v>
      </c>
      <c r="Q970" s="238">
        <v>0</v>
      </c>
      <c r="R970" s="238">
        <f>Q970*H970</f>
        <v>0</v>
      </c>
      <c r="S970" s="238">
        <v>0</v>
      </c>
      <c r="T970" s="239">
        <f>S970*H970</f>
        <v>0</v>
      </c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R970" s="240" t="s">
        <v>214</v>
      </c>
      <c r="AT970" s="240" t="s">
        <v>196</v>
      </c>
      <c r="AU970" s="240" t="s">
        <v>92</v>
      </c>
      <c r="AY970" s="18" t="s">
        <v>193</v>
      </c>
      <c r="BE970" s="241">
        <f>IF(N970="základní",J970,0)</f>
        <v>0</v>
      </c>
      <c r="BF970" s="241">
        <f>IF(N970="snížená",J970,0)</f>
        <v>0</v>
      </c>
      <c r="BG970" s="241">
        <f>IF(N970="zákl. přenesená",J970,0)</f>
        <v>0</v>
      </c>
      <c r="BH970" s="241">
        <f>IF(N970="sníž. přenesená",J970,0)</f>
        <v>0</v>
      </c>
      <c r="BI970" s="241">
        <f>IF(N970="nulová",J970,0)</f>
        <v>0</v>
      </c>
      <c r="BJ970" s="18" t="s">
        <v>92</v>
      </c>
      <c r="BK970" s="241">
        <f>ROUND(I970*H970,2)</f>
        <v>0</v>
      </c>
      <c r="BL970" s="18" t="s">
        <v>214</v>
      </c>
      <c r="BM970" s="240" t="s">
        <v>2027</v>
      </c>
    </row>
    <row r="971" s="2" customFormat="1" ht="33" customHeight="1">
      <c r="A971" s="40"/>
      <c r="B971" s="41"/>
      <c r="C971" s="229" t="s">
        <v>2028</v>
      </c>
      <c r="D971" s="229" t="s">
        <v>196</v>
      </c>
      <c r="E971" s="230" t="s">
        <v>788</v>
      </c>
      <c r="F971" s="231" t="s">
        <v>789</v>
      </c>
      <c r="G971" s="232" t="s">
        <v>130</v>
      </c>
      <c r="H971" s="233">
        <v>268.13999999999999</v>
      </c>
      <c r="I971" s="234"/>
      <c r="J971" s="235">
        <f>ROUND(I971*H971,2)</f>
        <v>0</v>
      </c>
      <c r="K971" s="231" t="s">
        <v>222</v>
      </c>
      <c r="L971" s="46"/>
      <c r="M971" s="236" t="s">
        <v>1</v>
      </c>
      <c r="N971" s="237" t="s">
        <v>50</v>
      </c>
      <c r="O971" s="93"/>
      <c r="P971" s="238">
        <f>O971*H971</f>
        <v>0</v>
      </c>
      <c r="Q971" s="238">
        <v>4.4499999999999997E-05</v>
      </c>
      <c r="R971" s="238">
        <f>Q971*H971</f>
        <v>0.011932229999999999</v>
      </c>
      <c r="S971" s="238">
        <v>0</v>
      </c>
      <c r="T971" s="239">
        <f>S971*H971</f>
        <v>0</v>
      </c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R971" s="240" t="s">
        <v>199</v>
      </c>
      <c r="AT971" s="240" t="s">
        <v>196</v>
      </c>
      <c r="AU971" s="240" t="s">
        <v>92</v>
      </c>
      <c r="AY971" s="18" t="s">
        <v>193</v>
      </c>
      <c r="BE971" s="241">
        <f>IF(N971="základní",J971,0)</f>
        <v>0</v>
      </c>
      <c r="BF971" s="241">
        <f>IF(N971="snížená",J971,0)</f>
        <v>0</v>
      </c>
      <c r="BG971" s="241">
        <f>IF(N971="zákl. přenesená",J971,0)</f>
        <v>0</v>
      </c>
      <c r="BH971" s="241">
        <f>IF(N971="sníž. přenesená",J971,0)</f>
        <v>0</v>
      </c>
      <c r="BI971" s="241">
        <f>IF(N971="nulová",J971,0)</f>
        <v>0</v>
      </c>
      <c r="BJ971" s="18" t="s">
        <v>92</v>
      </c>
      <c r="BK971" s="241">
        <f>ROUND(I971*H971,2)</f>
        <v>0</v>
      </c>
      <c r="BL971" s="18" t="s">
        <v>199</v>
      </c>
      <c r="BM971" s="240" t="s">
        <v>2029</v>
      </c>
    </row>
    <row r="972" s="13" customFormat="1">
      <c r="A972" s="13"/>
      <c r="B972" s="242"/>
      <c r="C972" s="243"/>
      <c r="D972" s="244" t="s">
        <v>201</v>
      </c>
      <c r="E972" s="245" t="s">
        <v>1</v>
      </c>
      <c r="F972" s="246" t="s">
        <v>979</v>
      </c>
      <c r="G972" s="243"/>
      <c r="H972" s="245" t="s">
        <v>1</v>
      </c>
      <c r="I972" s="247"/>
      <c r="J972" s="243"/>
      <c r="K972" s="243"/>
      <c r="L972" s="248"/>
      <c r="M972" s="249"/>
      <c r="N972" s="250"/>
      <c r="O972" s="250"/>
      <c r="P972" s="250"/>
      <c r="Q972" s="250"/>
      <c r="R972" s="250"/>
      <c r="S972" s="250"/>
      <c r="T972" s="251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52" t="s">
        <v>201</v>
      </c>
      <c r="AU972" s="252" t="s">
        <v>92</v>
      </c>
      <c r="AV972" s="13" t="s">
        <v>92</v>
      </c>
      <c r="AW972" s="13" t="s">
        <v>40</v>
      </c>
      <c r="AX972" s="13" t="s">
        <v>85</v>
      </c>
      <c r="AY972" s="252" t="s">
        <v>193</v>
      </c>
    </row>
    <row r="973" s="14" customFormat="1">
      <c r="A973" s="14"/>
      <c r="B973" s="253"/>
      <c r="C973" s="254"/>
      <c r="D973" s="244" t="s">
        <v>201</v>
      </c>
      <c r="E973" s="255" t="s">
        <v>1</v>
      </c>
      <c r="F973" s="256" t="s">
        <v>2030</v>
      </c>
      <c r="G973" s="254"/>
      <c r="H973" s="257">
        <v>268.13999999999999</v>
      </c>
      <c r="I973" s="258"/>
      <c r="J973" s="254"/>
      <c r="K973" s="254"/>
      <c r="L973" s="259"/>
      <c r="M973" s="260"/>
      <c r="N973" s="261"/>
      <c r="O973" s="261"/>
      <c r="P973" s="261"/>
      <c r="Q973" s="261"/>
      <c r="R973" s="261"/>
      <c r="S973" s="261"/>
      <c r="T973" s="262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63" t="s">
        <v>201</v>
      </c>
      <c r="AU973" s="263" t="s">
        <v>92</v>
      </c>
      <c r="AV973" s="14" t="s">
        <v>94</v>
      </c>
      <c r="AW973" s="14" t="s">
        <v>40</v>
      </c>
      <c r="AX973" s="14" t="s">
        <v>92</v>
      </c>
      <c r="AY973" s="263" t="s">
        <v>193</v>
      </c>
    </row>
    <row r="974" s="12" customFormat="1" ht="25.92" customHeight="1">
      <c r="A974" s="12"/>
      <c r="B974" s="213"/>
      <c r="C974" s="214"/>
      <c r="D974" s="215" t="s">
        <v>84</v>
      </c>
      <c r="E974" s="216" t="s">
        <v>2031</v>
      </c>
      <c r="F974" s="216" t="s">
        <v>2032</v>
      </c>
      <c r="G974" s="214"/>
      <c r="H974" s="214"/>
      <c r="I974" s="217"/>
      <c r="J974" s="218">
        <f>BK974</f>
        <v>0</v>
      </c>
      <c r="K974" s="214"/>
      <c r="L974" s="219"/>
      <c r="M974" s="220"/>
      <c r="N974" s="221"/>
      <c r="O974" s="221"/>
      <c r="P974" s="222">
        <f>SUM(P975:P1006)</f>
        <v>0</v>
      </c>
      <c r="Q974" s="221"/>
      <c r="R974" s="222">
        <f>SUM(R975:R1006)</f>
        <v>0.27445999999999998</v>
      </c>
      <c r="S974" s="221"/>
      <c r="T974" s="223">
        <f>SUM(T975:T1006)</f>
        <v>0</v>
      </c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R974" s="224" t="s">
        <v>92</v>
      </c>
      <c r="AT974" s="225" t="s">
        <v>84</v>
      </c>
      <c r="AU974" s="225" t="s">
        <v>85</v>
      </c>
      <c r="AY974" s="224" t="s">
        <v>193</v>
      </c>
      <c r="BK974" s="226">
        <f>SUM(BK975:BK1006)</f>
        <v>0</v>
      </c>
    </row>
    <row r="975" s="2" customFormat="1" ht="16.5" customHeight="1">
      <c r="A975" s="40"/>
      <c r="B975" s="41"/>
      <c r="C975" s="286" t="s">
        <v>2033</v>
      </c>
      <c r="D975" s="286" t="s">
        <v>509</v>
      </c>
      <c r="E975" s="287" t="s">
        <v>2034</v>
      </c>
      <c r="F975" s="288" t="s">
        <v>2035</v>
      </c>
      <c r="G975" s="289" t="s">
        <v>256</v>
      </c>
      <c r="H975" s="290">
        <v>10</v>
      </c>
      <c r="I975" s="291"/>
      <c r="J975" s="292">
        <f>ROUND(I975*H975,2)</f>
        <v>0</v>
      </c>
      <c r="K975" s="288" t="s">
        <v>1</v>
      </c>
      <c r="L975" s="293"/>
      <c r="M975" s="294" t="s">
        <v>1</v>
      </c>
      <c r="N975" s="295" t="s">
        <v>50</v>
      </c>
      <c r="O975" s="93"/>
      <c r="P975" s="238">
        <f>O975*H975</f>
        <v>0</v>
      </c>
      <c r="Q975" s="238">
        <v>0.0092399999999999999</v>
      </c>
      <c r="R975" s="238">
        <f>Q975*H975</f>
        <v>0.092399999999999996</v>
      </c>
      <c r="S975" s="238">
        <v>0</v>
      </c>
      <c r="T975" s="239">
        <f>S975*H975</f>
        <v>0</v>
      </c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R975" s="240" t="s">
        <v>266</v>
      </c>
      <c r="AT975" s="240" t="s">
        <v>509</v>
      </c>
      <c r="AU975" s="240" t="s">
        <v>92</v>
      </c>
      <c r="AY975" s="18" t="s">
        <v>193</v>
      </c>
      <c r="BE975" s="241">
        <f>IF(N975="základní",J975,0)</f>
        <v>0</v>
      </c>
      <c r="BF975" s="241">
        <f>IF(N975="snížená",J975,0)</f>
        <v>0</v>
      </c>
      <c r="BG975" s="241">
        <f>IF(N975="zákl. přenesená",J975,0)</f>
        <v>0</v>
      </c>
      <c r="BH975" s="241">
        <f>IF(N975="sníž. přenesená",J975,0)</f>
        <v>0</v>
      </c>
      <c r="BI975" s="241">
        <f>IF(N975="nulová",J975,0)</f>
        <v>0</v>
      </c>
      <c r="BJ975" s="18" t="s">
        <v>92</v>
      </c>
      <c r="BK975" s="241">
        <f>ROUND(I975*H975,2)</f>
        <v>0</v>
      </c>
      <c r="BL975" s="18" t="s">
        <v>199</v>
      </c>
      <c r="BM975" s="240" t="s">
        <v>2036</v>
      </c>
    </row>
    <row r="976" s="2" customFormat="1" ht="16.5" customHeight="1">
      <c r="A976" s="40"/>
      <c r="B976" s="41"/>
      <c r="C976" s="286" t="s">
        <v>2037</v>
      </c>
      <c r="D976" s="286" t="s">
        <v>509</v>
      </c>
      <c r="E976" s="287" t="s">
        <v>2038</v>
      </c>
      <c r="F976" s="288" t="s">
        <v>2039</v>
      </c>
      <c r="G976" s="289" t="s">
        <v>256</v>
      </c>
      <c r="H976" s="290">
        <v>7</v>
      </c>
      <c r="I976" s="291"/>
      <c r="J976" s="292">
        <f>ROUND(I976*H976,2)</f>
        <v>0</v>
      </c>
      <c r="K976" s="288" t="s">
        <v>1</v>
      </c>
      <c r="L976" s="293"/>
      <c r="M976" s="294" t="s">
        <v>1</v>
      </c>
      <c r="N976" s="295" t="s">
        <v>50</v>
      </c>
      <c r="O976" s="93"/>
      <c r="P976" s="238">
        <f>O976*H976</f>
        <v>0</v>
      </c>
      <c r="Q976" s="238">
        <v>0.0046600000000000001</v>
      </c>
      <c r="R976" s="238">
        <f>Q976*H976</f>
        <v>0.032620000000000003</v>
      </c>
      <c r="S976" s="238">
        <v>0</v>
      </c>
      <c r="T976" s="239">
        <f>S976*H976</f>
        <v>0</v>
      </c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R976" s="240" t="s">
        <v>266</v>
      </c>
      <c r="AT976" s="240" t="s">
        <v>509</v>
      </c>
      <c r="AU976" s="240" t="s">
        <v>92</v>
      </c>
      <c r="AY976" s="18" t="s">
        <v>193</v>
      </c>
      <c r="BE976" s="241">
        <f>IF(N976="základní",J976,0)</f>
        <v>0</v>
      </c>
      <c r="BF976" s="241">
        <f>IF(N976="snížená",J976,0)</f>
        <v>0</v>
      </c>
      <c r="BG976" s="241">
        <f>IF(N976="zákl. přenesená",J976,0)</f>
        <v>0</v>
      </c>
      <c r="BH976" s="241">
        <f>IF(N976="sníž. přenesená",J976,0)</f>
        <v>0</v>
      </c>
      <c r="BI976" s="241">
        <f>IF(N976="nulová",J976,0)</f>
        <v>0</v>
      </c>
      <c r="BJ976" s="18" t="s">
        <v>92</v>
      </c>
      <c r="BK976" s="241">
        <f>ROUND(I976*H976,2)</f>
        <v>0</v>
      </c>
      <c r="BL976" s="18" t="s">
        <v>199</v>
      </c>
      <c r="BM976" s="240" t="s">
        <v>2040</v>
      </c>
    </row>
    <row r="977" s="2" customFormat="1" ht="16.5" customHeight="1">
      <c r="A977" s="40"/>
      <c r="B977" s="41"/>
      <c r="C977" s="286" t="s">
        <v>2041</v>
      </c>
      <c r="D977" s="286" t="s">
        <v>509</v>
      </c>
      <c r="E977" s="287" t="s">
        <v>2042</v>
      </c>
      <c r="F977" s="288" t="s">
        <v>2043</v>
      </c>
      <c r="G977" s="289" t="s">
        <v>256</v>
      </c>
      <c r="H977" s="290">
        <v>7</v>
      </c>
      <c r="I977" s="291"/>
      <c r="J977" s="292">
        <f>ROUND(I977*H977,2)</f>
        <v>0</v>
      </c>
      <c r="K977" s="288" t="s">
        <v>1</v>
      </c>
      <c r="L977" s="293"/>
      <c r="M977" s="294" t="s">
        <v>1</v>
      </c>
      <c r="N977" s="295" t="s">
        <v>50</v>
      </c>
      <c r="O977" s="93"/>
      <c r="P977" s="238">
        <f>O977*H977</f>
        <v>0</v>
      </c>
      <c r="Q977" s="238">
        <v>0.0046600000000000001</v>
      </c>
      <c r="R977" s="238">
        <f>Q977*H977</f>
        <v>0.032620000000000003</v>
      </c>
      <c r="S977" s="238">
        <v>0</v>
      </c>
      <c r="T977" s="239">
        <f>S977*H977</f>
        <v>0</v>
      </c>
      <c r="U977" s="40"/>
      <c r="V977" s="40"/>
      <c r="W977" s="40"/>
      <c r="X977" s="40"/>
      <c r="Y977" s="40"/>
      <c r="Z977" s="40"/>
      <c r="AA977" s="40"/>
      <c r="AB977" s="40"/>
      <c r="AC977" s="40"/>
      <c r="AD977" s="40"/>
      <c r="AE977" s="40"/>
      <c r="AR977" s="240" t="s">
        <v>266</v>
      </c>
      <c r="AT977" s="240" t="s">
        <v>509</v>
      </c>
      <c r="AU977" s="240" t="s">
        <v>92</v>
      </c>
      <c r="AY977" s="18" t="s">
        <v>193</v>
      </c>
      <c r="BE977" s="241">
        <f>IF(N977="základní",J977,0)</f>
        <v>0</v>
      </c>
      <c r="BF977" s="241">
        <f>IF(N977="snížená",J977,0)</f>
        <v>0</v>
      </c>
      <c r="BG977" s="241">
        <f>IF(N977="zákl. přenesená",J977,0)</f>
        <v>0</v>
      </c>
      <c r="BH977" s="241">
        <f>IF(N977="sníž. přenesená",J977,0)</f>
        <v>0</v>
      </c>
      <c r="BI977" s="241">
        <f>IF(N977="nulová",J977,0)</f>
        <v>0</v>
      </c>
      <c r="BJ977" s="18" t="s">
        <v>92</v>
      </c>
      <c r="BK977" s="241">
        <f>ROUND(I977*H977,2)</f>
        <v>0</v>
      </c>
      <c r="BL977" s="18" t="s">
        <v>199</v>
      </c>
      <c r="BM977" s="240" t="s">
        <v>2044</v>
      </c>
    </row>
    <row r="978" s="2" customFormat="1" ht="16.5" customHeight="1">
      <c r="A978" s="40"/>
      <c r="B978" s="41"/>
      <c r="C978" s="286" t="s">
        <v>2045</v>
      </c>
      <c r="D978" s="286" t="s">
        <v>509</v>
      </c>
      <c r="E978" s="287" t="s">
        <v>902</v>
      </c>
      <c r="F978" s="288" t="s">
        <v>903</v>
      </c>
      <c r="G978" s="289" t="s">
        <v>256</v>
      </c>
      <c r="H978" s="290">
        <v>12</v>
      </c>
      <c r="I978" s="291"/>
      <c r="J978" s="292">
        <f>ROUND(I978*H978,2)</f>
        <v>0</v>
      </c>
      <c r="K978" s="288" t="s">
        <v>1</v>
      </c>
      <c r="L978" s="293"/>
      <c r="M978" s="294" t="s">
        <v>1</v>
      </c>
      <c r="N978" s="295" t="s">
        <v>50</v>
      </c>
      <c r="O978" s="93"/>
      <c r="P978" s="238">
        <f>O978*H978</f>
        <v>0</v>
      </c>
      <c r="Q978" s="238">
        <v>0.0030999999999999999</v>
      </c>
      <c r="R978" s="238">
        <f>Q978*H978</f>
        <v>0.037199999999999997</v>
      </c>
      <c r="S978" s="238">
        <v>0</v>
      </c>
      <c r="T978" s="239">
        <f>S978*H978</f>
        <v>0</v>
      </c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R978" s="240" t="s">
        <v>266</v>
      </c>
      <c r="AT978" s="240" t="s">
        <v>509</v>
      </c>
      <c r="AU978" s="240" t="s">
        <v>92</v>
      </c>
      <c r="AY978" s="18" t="s">
        <v>193</v>
      </c>
      <c r="BE978" s="241">
        <f>IF(N978="základní",J978,0)</f>
        <v>0</v>
      </c>
      <c r="BF978" s="241">
        <f>IF(N978="snížená",J978,0)</f>
        <v>0</v>
      </c>
      <c r="BG978" s="241">
        <f>IF(N978="zákl. přenesená",J978,0)</f>
        <v>0</v>
      </c>
      <c r="BH978" s="241">
        <f>IF(N978="sníž. přenesená",J978,0)</f>
        <v>0</v>
      </c>
      <c r="BI978" s="241">
        <f>IF(N978="nulová",J978,0)</f>
        <v>0</v>
      </c>
      <c r="BJ978" s="18" t="s">
        <v>92</v>
      </c>
      <c r="BK978" s="241">
        <f>ROUND(I978*H978,2)</f>
        <v>0</v>
      </c>
      <c r="BL978" s="18" t="s">
        <v>199</v>
      </c>
      <c r="BM978" s="240" t="s">
        <v>2046</v>
      </c>
    </row>
    <row r="979" s="2" customFormat="1" ht="16.5" customHeight="1">
      <c r="A979" s="40"/>
      <c r="B979" s="41"/>
      <c r="C979" s="286" t="s">
        <v>2047</v>
      </c>
      <c r="D979" s="286" t="s">
        <v>509</v>
      </c>
      <c r="E979" s="287" t="s">
        <v>2048</v>
      </c>
      <c r="F979" s="288" t="s">
        <v>2049</v>
      </c>
      <c r="G979" s="289" t="s">
        <v>256</v>
      </c>
      <c r="H979" s="290">
        <v>5</v>
      </c>
      <c r="I979" s="291"/>
      <c r="J979" s="292">
        <f>ROUND(I979*H979,2)</f>
        <v>0</v>
      </c>
      <c r="K979" s="288" t="s">
        <v>1</v>
      </c>
      <c r="L979" s="293"/>
      <c r="M979" s="294" t="s">
        <v>1</v>
      </c>
      <c r="N979" s="295" t="s">
        <v>50</v>
      </c>
      <c r="O979" s="93"/>
      <c r="P979" s="238">
        <f>O979*H979</f>
        <v>0</v>
      </c>
      <c r="Q979" s="238">
        <v>0.0029399999999999999</v>
      </c>
      <c r="R979" s="238">
        <f>Q979*H979</f>
        <v>0.0147</v>
      </c>
      <c r="S979" s="238">
        <v>0</v>
      </c>
      <c r="T979" s="239">
        <f>S979*H979</f>
        <v>0</v>
      </c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R979" s="240" t="s">
        <v>266</v>
      </c>
      <c r="AT979" s="240" t="s">
        <v>509</v>
      </c>
      <c r="AU979" s="240" t="s">
        <v>92</v>
      </c>
      <c r="AY979" s="18" t="s">
        <v>193</v>
      </c>
      <c r="BE979" s="241">
        <f>IF(N979="základní",J979,0)</f>
        <v>0</v>
      </c>
      <c r="BF979" s="241">
        <f>IF(N979="snížená",J979,0)</f>
        <v>0</v>
      </c>
      <c r="BG979" s="241">
        <f>IF(N979="zákl. přenesená",J979,0)</f>
        <v>0</v>
      </c>
      <c r="BH979" s="241">
        <f>IF(N979="sníž. přenesená",J979,0)</f>
        <v>0</v>
      </c>
      <c r="BI979" s="241">
        <f>IF(N979="nulová",J979,0)</f>
        <v>0</v>
      </c>
      <c r="BJ979" s="18" t="s">
        <v>92</v>
      </c>
      <c r="BK979" s="241">
        <f>ROUND(I979*H979,2)</f>
        <v>0</v>
      </c>
      <c r="BL979" s="18" t="s">
        <v>199</v>
      </c>
      <c r="BM979" s="240" t="s">
        <v>2050</v>
      </c>
    </row>
    <row r="980" s="2" customFormat="1" ht="16.5" customHeight="1">
      <c r="A980" s="40"/>
      <c r="B980" s="41"/>
      <c r="C980" s="286" t="s">
        <v>2051</v>
      </c>
      <c r="D980" s="286" t="s">
        <v>509</v>
      </c>
      <c r="E980" s="287" t="s">
        <v>2052</v>
      </c>
      <c r="F980" s="288" t="s">
        <v>2053</v>
      </c>
      <c r="G980" s="289" t="s">
        <v>256</v>
      </c>
      <c r="H980" s="290">
        <v>7</v>
      </c>
      <c r="I980" s="291"/>
      <c r="J980" s="292">
        <f>ROUND(I980*H980,2)</f>
        <v>0</v>
      </c>
      <c r="K980" s="288" t="s">
        <v>1</v>
      </c>
      <c r="L980" s="293"/>
      <c r="M980" s="294" t="s">
        <v>1</v>
      </c>
      <c r="N980" s="295" t="s">
        <v>50</v>
      </c>
      <c r="O980" s="93"/>
      <c r="P980" s="238">
        <f>O980*H980</f>
        <v>0</v>
      </c>
      <c r="Q980" s="238">
        <v>0.0020600000000000002</v>
      </c>
      <c r="R980" s="238">
        <f>Q980*H980</f>
        <v>0.014420000000000002</v>
      </c>
      <c r="S980" s="238">
        <v>0</v>
      </c>
      <c r="T980" s="239">
        <f>S980*H980</f>
        <v>0</v>
      </c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R980" s="240" t="s">
        <v>266</v>
      </c>
      <c r="AT980" s="240" t="s">
        <v>509</v>
      </c>
      <c r="AU980" s="240" t="s">
        <v>92</v>
      </c>
      <c r="AY980" s="18" t="s">
        <v>193</v>
      </c>
      <c r="BE980" s="241">
        <f>IF(N980="základní",J980,0)</f>
        <v>0</v>
      </c>
      <c r="BF980" s="241">
        <f>IF(N980="snížená",J980,0)</f>
        <v>0</v>
      </c>
      <c r="BG980" s="241">
        <f>IF(N980="zákl. přenesená",J980,0)</f>
        <v>0</v>
      </c>
      <c r="BH980" s="241">
        <f>IF(N980="sníž. přenesená",J980,0)</f>
        <v>0</v>
      </c>
      <c r="BI980" s="241">
        <f>IF(N980="nulová",J980,0)</f>
        <v>0</v>
      </c>
      <c r="BJ980" s="18" t="s">
        <v>92</v>
      </c>
      <c r="BK980" s="241">
        <f>ROUND(I980*H980,2)</f>
        <v>0</v>
      </c>
      <c r="BL980" s="18" t="s">
        <v>199</v>
      </c>
      <c r="BM980" s="240" t="s">
        <v>2054</v>
      </c>
    </row>
    <row r="981" s="2" customFormat="1" ht="16.5" customHeight="1">
      <c r="A981" s="40"/>
      <c r="B981" s="41"/>
      <c r="C981" s="286" t="s">
        <v>2055</v>
      </c>
      <c r="D981" s="286" t="s">
        <v>509</v>
      </c>
      <c r="E981" s="287" t="s">
        <v>2056</v>
      </c>
      <c r="F981" s="288" t="s">
        <v>2057</v>
      </c>
      <c r="G981" s="289" t="s">
        <v>256</v>
      </c>
      <c r="H981" s="290">
        <v>5</v>
      </c>
      <c r="I981" s="291"/>
      <c r="J981" s="292">
        <f>ROUND(I981*H981,2)</f>
        <v>0</v>
      </c>
      <c r="K981" s="288" t="s">
        <v>1</v>
      </c>
      <c r="L981" s="293"/>
      <c r="M981" s="294" t="s">
        <v>1</v>
      </c>
      <c r="N981" s="295" t="s">
        <v>50</v>
      </c>
      <c r="O981" s="93"/>
      <c r="P981" s="238">
        <f>O981*H981</f>
        <v>0</v>
      </c>
      <c r="Q981" s="238">
        <v>0.0019499999999999999</v>
      </c>
      <c r="R981" s="238">
        <f>Q981*H981</f>
        <v>0.00975</v>
      </c>
      <c r="S981" s="238">
        <v>0</v>
      </c>
      <c r="T981" s="239">
        <f>S981*H981</f>
        <v>0</v>
      </c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R981" s="240" t="s">
        <v>266</v>
      </c>
      <c r="AT981" s="240" t="s">
        <v>509</v>
      </c>
      <c r="AU981" s="240" t="s">
        <v>92</v>
      </c>
      <c r="AY981" s="18" t="s">
        <v>193</v>
      </c>
      <c r="BE981" s="241">
        <f>IF(N981="základní",J981,0)</f>
        <v>0</v>
      </c>
      <c r="BF981" s="241">
        <f>IF(N981="snížená",J981,0)</f>
        <v>0</v>
      </c>
      <c r="BG981" s="241">
        <f>IF(N981="zákl. přenesená",J981,0)</f>
        <v>0</v>
      </c>
      <c r="BH981" s="241">
        <f>IF(N981="sníž. přenesená",J981,0)</f>
        <v>0</v>
      </c>
      <c r="BI981" s="241">
        <f>IF(N981="nulová",J981,0)</f>
        <v>0</v>
      </c>
      <c r="BJ981" s="18" t="s">
        <v>92</v>
      </c>
      <c r="BK981" s="241">
        <f>ROUND(I981*H981,2)</f>
        <v>0</v>
      </c>
      <c r="BL981" s="18" t="s">
        <v>199</v>
      </c>
      <c r="BM981" s="240" t="s">
        <v>2058</v>
      </c>
    </row>
    <row r="982" s="13" customFormat="1">
      <c r="A982" s="13"/>
      <c r="B982" s="242"/>
      <c r="C982" s="243"/>
      <c r="D982" s="244" t="s">
        <v>201</v>
      </c>
      <c r="E982" s="245" t="s">
        <v>1</v>
      </c>
      <c r="F982" s="246" t="s">
        <v>2057</v>
      </c>
      <c r="G982" s="243"/>
      <c r="H982" s="245" t="s">
        <v>1</v>
      </c>
      <c r="I982" s="247"/>
      <c r="J982" s="243"/>
      <c r="K982" s="243"/>
      <c r="L982" s="248"/>
      <c r="M982" s="249"/>
      <c r="N982" s="250"/>
      <c r="O982" s="250"/>
      <c r="P982" s="250"/>
      <c r="Q982" s="250"/>
      <c r="R982" s="250"/>
      <c r="S982" s="250"/>
      <c r="T982" s="251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52" t="s">
        <v>201</v>
      </c>
      <c r="AU982" s="252" t="s">
        <v>92</v>
      </c>
      <c r="AV982" s="13" t="s">
        <v>92</v>
      </c>
      <c r="AW982" s="13" t="s">
        <v>40</v>
      </c>
      <c r="AX982" s="13" t="s">
        <v>85</v>
      </c>
      <c r="AY982" s="252" t="s">
        <v>193</v>
      </c>
    </row>
    <row r="983" s="14" customFormat="1">
      <c r="A983" s="14"/>
      <c r="B983" s="253"/>
      <c r="C983" s="254"/>
      <c r="D983" s="244" t="s">
        <v>201</v>
      </c>
      <c r="E983" s="255" t="s">
        <v>1</v>
      </c>
      <c r="F983" s="256" t="s">
        <v>211</v>
      </c>
      <c r="G983" s="254"/>
      <c r="H983" s="257">
        <v>3</v>
      </c>
      <c r="I983" s="258"/>
      <c r="J983" s="254"/>
      <c r="K983" s="254"/>
      <c r="L983" s="259"/>
      <c r="M983" s="260"/>
      <c r="N983" s="261"/>
      <c r="O983" s="261"/>
      <c r="P983" s="261"/>
      <c r="Q983" s="261"/>
      <c r="R983" s="261"/>
      <c r="S983" s="261"/>
      <c r="T983" s="262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63" t="s">
        <v>201</v>
      </c>
      <c r="AU983" s="263" t="s">
        <v>92</v>
      </c>
      <c r="AV983" s="14" t="s">
        <v>94</v>
      </c>
      <c r="AW983" s="14" t="s">
        <v>40</v>
      </c>
      <c r="AX983" s="14" t="s">
        <v>85</v>
      </c>
      <c r="AY983" s="263" t="s">
        <v>193</v>
      </c>
    </row>
    <row r="984" s="13" customFormat="1">
      <c r="A984" s="13"/>
      <c r="B984" s="242"/>
      <c r="C984" s="243"/>
      <c r="D984" s="244" t="s">
        <v>201</v>
      </c>
      <c r="E984" s="245" t="s">
        <v>1</v>
      </c>
      <c r="F984" s="246" t="s">
        <v>2059</v>
      </c>
      <c r="G984" s="243"/>
      <c r="H984" s="245" t="s">
        <v>1</v>
      </c>
      <c r="I984" s="247"/>
      <c r="J984" s="243"/>
      <c r="K984" s="243"/>
      <c r="L984" s="248"/>
      <c r="M984" s="249"/>
      <c r="N984" s="250"/>
      <c r="O984" s="250"/>
      <c r="P984" s="250"/>
      <c r="Q984" s="250"/>
      <c r="R984" s="250"/>
      <c r="S984" s="250"/>
      <c r="T984" s="251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52" t="s">
        <v>201</v>
      </c>
      <c r="AU984" s="252" t="s">
        <v>92</v>
      </c>
      <c r="AV984" s="13" t="s">
        <v>92</v>
      </c>
      <c r="AW984" s="13" t="s">
        <v>40</v>
      </c>
      <c r="AX984" s="13" t="s">
        <v>85</v>
      </c>
      <c r="AY984" s="252" t="s">
        <v>193</v>
      </c>
    </row>
    <row r="985" s="14" customFormat="1">
      <c r="A985" s="14"/>
      <c r="B985" s="253"/>
      <c r="C985" s="254"/>
      <c r="D985" s="244" t="s">
        <v>201</v>
      </c>
      <c r="E985" s="255" t="s">
        <v>1</v>
      </c>
      <c r="F985" s="256" t="s">
        <v>94</v>
      </c>
      <c r="G985" s="254"/>
      <c r="H985" s="257">
        <v>2</v>
      </c>
      <c r="I985" s="258"/>
      <c r="J985" s="254"/>
      <c r="K985" s="254"/>
      <c r="L985" s="259"/>
      <c r="M985" s="260"/>
      <c r="N985" s="261"/>
      <c r="O985" s="261"/>
      <c r="P985" s="261"/>
      <c r="Q985" s="261"/>
      <c r="R985" s="261"/>
      <c r="S985" s="261"/>
      <c r="T985" s="262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63" t="s">
        <v>201</v>
      </c>
      <c r="AU985" s="263" t="s">
        <v>92</v>
      </c>
      <c r="AV985" s="14" t="s">
        <v>94</v>
      </c>
      <c r="AW985" s="14" t="s">
        <v>40</v>
      </c>
      <c r="AX985" s="14" t="s">
        <v>85</v>
      </c>
      <c r="AY985" s="263" t="s">
        <v>193</v>
      </c>
    </row>
    <row r="986" s="15" customFormat="1">
      <c r="A986" s="15"/>
      <c r="B986" s="264"/>
      <c r="C986" s="265"/>
      <c r="D986" s="244" t="s">
        <v>201</v>
      </c>
      <c r="E986" s="266" t="s">
        <v>1</v>
      </c>
      <c r="F986" s="267" t="s">
        <v>252</v>
      </c>
      <c r="G986" s="265"/>
      <c r="H986" s="268">
        <v>5</v>
      </c>
      <c r="I986" s="269"/>
      <c r="J986" s="265"/>
      <c r="K986" s="265"/>
      <c r="L986" s="270"/>
      <c r="M986" s="271"/>
      <c r="N986" s="272"/>
      <c r="O986" s="272"/>
      <c r="P986" s="272"/>
      <c r="Q986" s="272"/>
      <c r="R986" s="272"/>
      <c r="S986" s="272"/>
      <c r="T986" s="273"/>
      <c r="U986" s="15"/>
      <c r="V986" s="15"/>
      <c r="W986" s="15"/>
      <c r="X986" s="15"/>
      <c r="Y986" s="15"/>
      <c r="Z986" s="15"/>
      <c r="AA986" s="15"/>
      <c r="AB986" s="15"/>
      <c r="AC986" s="15"/>
      <c r="AD986" s="15"/>
      <c r="AE986" s="15"/>
      <c r="AT986" s="274" t="s">
        <v>201</v>
      </c>
      <c r="AU986" s="274" t="s">
        <v>92</v>
      </c>
      <c r="AV986" s="15" t="s">
        <v>199</v>
      </c>
      <c r="AW986" s="15" t="s">
        <v>40</v>
      </c>
      <c r="AX986" s="15" t="s">
        <v>92</v>
      </c>
      <c r="AY986" s="274" t="s">
        <v>193</v>
      </c>
    </row>
    <row r="987" s="2" customFormat="1" ht="16.5" customHeight="1">
      <c r="A987" s="40"/>
      <c r="B987" s="41"/>
      <c r="C987" s="286" t="s">
        <v>2060</v>
      </c>
      <c r="D987" s="286" t="s">
        <v>509</v>
      </c>
      <c r="E987" s="287" t="s">
        <v>2061</v>
      </c>
      <c r="F987" s="288" t="s">
        <v>2062</v>
      </c>
      <c r="G987" s="289" t="s">
        <v>256</v>
      </c>
      <c r="H987" s="290">
        <v>10</v>
      </c>
      <c r="I987" s="291"/>
      <c r="J987" s="292">
        <f>ROUND(I987*H987,2)</f>
        <v>0</v>
      </c>
      <c r="K987" s="288" t="s">
        <v>1</v>
      </c>
      <c r="L987" s="293"/>
      <c r="M987" s="294" t="s">
        <v>1</v>
      </c>
      <c r="N987" s="295" t="s">
        <v>50</v>
      </c>
      <c r="O987" s="93"/>
      <c r="P987" s="238">
        <f>O987*H987</f>
        <v>0</v>
      </c>
      <c r="Q987" s="238">
        <v>0.0019499999999999999</v>
      </c>
      <c r="R987" s="238">
        <f>Q987*H987</f>
        <v>0.0195</v>
      </c>
      <c r="S987" s="238">
        <v>0</v>
      </c>
      <c r="T987" s="239">
        <f>S987*H987</f>
        <v>0</v>
      </c>
      <c r="U987" s="40"/>
      <c r="V987" s="40"/>
      <c r="W987" s="40"/>
      <c r="X987" s="40"/>
      <c r="Y987" s="40"/>
      <c r="Z987" s="40"/>
      <c r="AA987" s="40"/>
      <c r="AB987" s="40"/>
      <c r="AC987" s="40"/>
      <c r="AD987" s="40"/>
      <c r="AE987" s="40"/>
      <c r="AR987" s="240" t="s">
        <v>266</v>
      </c>
      <c r="AT987" s="240" t="s">
        <v>509</v>
      </c>
      <c r="AU987" s="240" t="s">
        <v>92</v>
      </c>
      <c r="AY987" s="18" t="s">
        <v>193</v>
      </c>
      <c r="BE987" s="241">
        <f>IF(N987="základní",J987,0)</f>
        <v>0</v>
      </c>
      <c r="BF987" s="241">
        <f>IF(N987="snížená",J987,0)</f>
        <v>0</v>
      </c>
      <c r="BG987" s="241">
        <f>IF(N987="zákl. přenesená",J987,0)</f>
        <v>0</v>
      </c>
      <c r="BH987" s="241">
        <f>IF(N987="sníž. přenesená",J987,0)</f>
        <v>0</v>
      </c>
      <c r="BI987" s="241">
        <f>IF(N987="nulová",J987,0)</f>
        <v>0</v>
      </c>
      <c r="BJ987" s="18" t="s">
        <v>92</v>
      </c>
      <c r="BK987" s="241">
        <f>ROUND(I987*H987,2)</f>
        <v>0</v>
      </c>
      <c r="BL987" s="18" t="s">
        <v>199</v>
      </c>
      <c r="BM987" s="240" t="s">
        <v>2063</v>
      </c>
    </row>
    <row r="988" s="2" customFormat="1" ht="16.5" customHeight="1">
      <c r="A988" s="40"/>
      <c r="B988" s="41"/>
      <c r="C988" s="286" t="s">
        <v>2064</v>
      </c>
      <c r="D988" s="286" t="s">
        <v>509</v>
      </c>
      <c r="E988" s="287" t="s">
        <v>2065</v>
      </c>
      <c r="F988" s="288" t="s">
        <v>2066</v>
      </c>
      <c r="G988" s="289" t="s">
        <v>256</v>
      </c>
      <c r="H988" s="290">
        <v>19</v>
      </c>
      <c r="I988" s="291"/>
      <c r="J988" s="292">
        <f>ROUND(I988*H988,2)</f>
        <v>0</v>
      </c>
      <c r="K988" s="288" t="s">
        <v>1</v>
      </c>
      <c r="L988" s="293"/>
      <c r="M988" s="294" t="s">
        <v>1</v>
      </c>
      <c r="N988" s="295" t="s">
        <v>50</v>
      </c>
      <c r="O988" s="93"/>
      <c r="P988" s="238">
        <f>O988*H988</f>
        <v>0</v>
      </c>
      <c r="Q988" s="238">
        <v>0.00084999999999999995</v>
      </c>
      <c r="R988" s="238">
        <f>Q988*H988</f>
        <v>0.016149999999999998</v>
      </c>
      <c r="S988" s="238">
        <v>0</v>
      </c>
      <c r="T988" s="239">
        <f>S988*H988</f>
        <v>0</v>
      </c>
      <c r="U988" s="40"/>
      <c r="V988" s="40"/>
      <c r="W988" s="40"/>
      <c r="X988" s="40"/>
      <c r="Y988" s="40"/>
      <c r="Z988" s="40"/>
      <c r="AA988" s="40"/>
      <c r="AB988" s="40"/>
      <c r="AC988" s="40"/>
      <c r="AD988" s="40"/>
      <c r="AE988" s="40"/>
      <c r="AR988" s="240" t="s">
        <v>266</v>
      </c>
      <c r="AT988" s="240" t="s">
        <v>509</v>
      </c>
      <c r="AU988" s="240" t="s">
        <v>92</v>
      </c>
      <c r="AY988" s="18" t="s">
        <v>193</v>
      </c>
      <c r="BE988" s="241">
        <f>IF(N988="základní",J988,0)</f>
        <v>0</v>
      </c>
      <c r="BF988" s="241">
        <f>IF(N988="snížená",J988,0)</f>
        <v>0</v>
      </c>
      <c r="BG988" s="241">
        <f>IF(N988="zákl. přenesená",J988,0)</f>
        <v>0</v>
      </c>
      <c r="BH988" s="241">
        <f>IF(N988="sníž. přenesená",J988,0)</f>
        <v>0</v>
      </c>
      <c r="BI988" s="241">
        <f>IF(N988="nulová",J988,0)</f>
        <v>0</v>
      </c>
      <c r="BJ988" s="18" t="s">
        <v>92</v>
      </c>
      <c r="BK988" s="241">
        <f>ROUND(I988*H988,2)</f>
        <v>0</v>
      </c>
      <c r="BL988" s="18" t="s">
        <v>199</v>
      </c>
      <c r="BM988" s="240" t="s">
        <v>2067</v>
      </c>
    </row>
    <row r="989" s="2" customFormat="1" ht="16.5" customHeight="1">
      <c r="A989" s="40"/>
      <c r="B989" s="41"/>
      <c r="C989" s="286" t="s">
        <v>2068</v>
      </c>
      <c r="D989" s="286" t="s">
        <v>509</v>
      </c>
      <c r="E989" s="287" t="s">
        <v>2069</v>
      </c>
      <c r="F989" s="288" t="s">
        <v>2070</v>
      </c>
      <c r="G989" s="289" t="s">
        <v>256</v>
      </c>
      <c r="H989" s="290">
        <v>2</v>
      </c>
      <c r="I989" s="291"/>
      <c r="J989" s="292">
        <f>ROUND(I989*H989,2)</f>
        <v>0</v>
      </c>
      <c r="K989" s="288" t="s">
        <v>1</v>
      </c>
      <c r="L989" s="293"/>
      <c r="M989" s="294" t="s">
        <v>1</v>
      </c>
      <c r="N989" s="295" t="s">
        <v>50</v>
      </c>
      <c r="O989" s="93"/>
      <c r="P989" s="238">
        <f>O989*H989</f>
        <v>0</v>
      </c>
      <c r="Q989" s="238">
        <v>0.00084999999999999995</v>
      </c>
      <c r="R989" s="238">
        <f>Q989*H989</f>
        <v>0.0016999999999999999</v>
      </c>
      <c r="S989" s="238">
        <v>0</v>
      </c>
      <c r="T989" s="239">
        <f>S989*H989</f>
        <v>0</v>
      </c>
      <c r="U989" s="40"/>
      <c r="V989" s="40"/>
      <c r="W989" s="40"/>
      <c r="X989" s="40"/>
      <c r="Y989" s="40"/>
      <c r="Z989" s="40"/>
      <c r="AA989" s="40"/>
      <c r="AB989" s="40"/>
      <c r="AC989" s="40"/>
      <c r="AD989" s="40"/>
      <c r="AE989" s="40"/>
      <c r="AR989" s="240" t="s">
        <v>266</v>
      </c>
      <c r="AT989" s="240" t="s">
        <v>509</v>
      </c>
      <c r="AU989" s="240" t="s">
        <v>92</v>
      </c>
      <c r="AY989" s="18" t="s">
        <v>193</v>
      </c>
      <c r="BE989" s="241">
        <f>IF(N989="základní",J989,0)</f>
        <v>0</v>
      </c>
      <c r="BF989" s="241">
        <f>IF(N989="snížená",J989,0)</f>
        <v>0</v>
      </c>
      <c r="BG989" s="241">
        <f>IF(N989="zákl. přenesená",J989,0)</f>
        <v>0</v>
      </c>
      <c r="BH989" s="241">
        <f>IF(N989="sníž. přenesená",J989,0)</f>
        <v>0</v>
      </c>
      <c r="BI989" s="241">
        <f>IF(N989="nulová",J989,0)</f>
        <v>0</v>
      </c>
      <c r="BJ989" s="18" t="s">
        <v>92</v>
      </c>
      <c r="BK989" s="241">
        <f>ROUND(I989*H989,2)</f>
        <v>0</v>
      </c>
      <c r="BL989" s="18" t="s">
        <v>199</v>
      </c>
      <c r="BM989" s="240" t="s">
        <v>2071</v>
      </c>
    </row>
    <row r="990" s="2" customFormat="1" ht="16.5" customHeight="1">
      <c r="A990" s="40"/>
      <c r="B990" s="41"/>
      <c r="C990" s="286" t="s">
        <v>2072</v>
      </c>
      <c r="D990" s="286" t="s">
        <v>509</v>
      </c>
      <c r="E990" s="287" t="s">
        <v>2073</v>
      </c>
      <c r="F990" s="288" t="s">
        <v>2074</v>
      </c>
      <c r="G990" s="289" t="s">
        <v>256</v>
      </c>
      <c r="H990" s="290">
        <v>4</v>
      </c>
      <c r="I990" s="291"/>
      <c r="J990" s="292">
        <f>ROUND(I990*H990,2)</f>
        <v>0</v>
      </c>
      <c r="K990" s="288" t="s">
        <v>1</v>
      </c>
      <c r="L990" s="293"/>
      <c r="M990" s="294" t="s">
        <v>1</v>
      </c>
      <c r="N990" s="295" t="s">
        <v>50</v>
      </c>
      <c r="O990" s="93"/>
      <c r="P990" s="238">
        <f>O990*H990</f>
        <v>0</v>
      </c>
      <c r="Q990" s="238">
        <v>0.00084999999999999995</v>
      </c>
      <c r="R990" s="238">
        <f>Q990*H990</f>
        <v>0.0033999999999999998</v>
      </c>
      <c r="S990" s="238">
        <v>0</v>
      </c>
      <c r="T990" s="239">
        <f>S990*H990</f>
        <v>0</v>
      </c>
      <c r="U990" s="40"/>
      <c r="V990" s="40"/>
      <c r="W990" s="40"/>
      <c r="X990" s="40"/>
      <c r="Y990" s="40"/>
      <c r="Z990" s="40"/>
      <c r="AA990" s="40"/>
      <c r="AB990" s="40"/>
      <c r="AC990" s="40"/>
      <c r="AD990" s="40"/>
      <c r="AE990" s="40"/>
      <c r="AR990" s="240" t="s">
        <v>266</v>
      </c>
      <c r="AT990" s="240" t="s">
        <v>509</v>
      </c>
      <c r="AU990" s="240" t="s">
        <v>92</v>
      </c>
      <c r="AY990" s="18" t="s">
        <v>193</v>
      </c>
      <c r="BE990" s="241">
        <f>IF(N990="základní",J990,0)</f>
        <v>0</v>
      </c>
      <c r="BF990" s="241">
        <f>IF(N990="snížená",J990,0)</f>
        <v>0</v>
      </c>
      <c r="BG990" s="241">
        <f>IF(N990="zákl. přenesená",J990,0)</f>
        <v>0</v>
      </c>
      <c r="BH990" s="241">
        <f>IF(N990="sníž. přenesená",J990,0)</f>
        <v>0</v>
      </c>
      <c r="BI990" s="241">
        <f>IF(N990="nulová",J990,0)</f>
        <v>0</v>
      </c>
      <c r="BJ990" s="18" t="s">
        <v>92</v>
      </c>
      <c r="BK990" s="241">
        <f>ROUND(I990*H990,2)</f>
        <v>0</v>
      </c>
      <c r="BL990" s="18" t="s">
        <v>199</v>
      </c>
      <c r="BM990" s="240" t="s">
        <v>2075</v>
      </c>
    </row>
    <row r="991" s="2" customFormat="1" ht="16.5" customHeight="1">
      <c r="A991" s="40"/>
      <c r="B991" s="41"/>
      <c r="C991" s="229" t="s">
        <v>2076</v>
      </c>
      <c r="D991" s="229" t="s">
        <v>196</v>
      </c>
      <c r="E991" s="230" t="s">
        <v>2077</v>
      </c>
      <c r="F991" s="231" t="s">
        <v>2078</v>
      </c>
      <c r="G991" s="232" t="s">
        <v>221</v>
      </c>
      <c r="H991" s="233">
        <v>4</v>
      </c>
      <c r="I991" s="234"/>
      <c r="J991" s="235">
        <f>ROUND(I991*H991,2)</f>
        <v>0</v>
      </c>
      <c r="K991" s="231" t="s">
        <v>222</v>
      </c>
      <c r="L991" s="46"/>
      <c r="M991" s="236" t="s">
        <v>1</v>
      </c>
      <c r="N991" s="237" t="s">
        <v>50</v>
      </c>
      <c r="O991" s="93"/>
      <c r="P991" s="238">
        <f>O991*H991</f>
        <v>0</v>
      </c>
      <c r="Q991" s="238">
        <v>0</v>
      </c>
      <c r="R991" s="238">
        <f>Q991*H991</f>
        <v>0</v>
      </c>
      <c r="S991" s="238">
        <v>0</v>
      </c>
      <c r="T991" s="239">
        <f>S991*H991</f>
        <v>0</v>
      </c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R991" s="240" t="s">
        <v>580</v>
      </c>
      <c r="AT991" s="240" t="s">
        <v>196</v>
      </c>
      <c r="AU991" s="240" t="s">
        <v>92</v>
      </c>
      <c r="AY991" s="18" t="s">
        <v>193</v>
      </c>
      <c r="BE991" s="241">
        <f>IF(N991="základní",J991,0)</f>
        <v>0</v>
      </c>
      <c r="BF991" s="241">
        <f>IF(N991="snížená",J991,0)</f>
        <v>0</v>
      </c>
      <c r="BG991" s="241">
        <f>IF(N991="zákl. přenesená",J991,0)</f>
        <v>0</v>
      </c>
      <c r="BH991" s="241">
        <f>IF(N991="sníž. přenesená",J991,0)</f>
        <v>0</v>
      </c>
      <c r="BI991" s="241">
        <f>IF(N991="nulová",J991,0)</f>
        <v>0</v>
      </c>
      <c r="BJ991" s="18" t="s">
        <v>92</v>
      </c>
      <c r="BK991" s="241">
        <f>ROUND(I991*H991,2)</f>
        <v>0</v>
      </c>
      <c r="BL991" s="18" t="s">
        <v>580</v>
      </c>
      <c r="BM991" s="240" t="s">
        <v>2079</v>
      </c>
    </row>
    <row r="992" s="2" customFormat="1" ht="16.5" customHeight="1">
      <c r="A992" s="40"/>
      <c r="B992" s="41"/>
      <c r="C992" s="229" t="s">
        <v>2080</v>
      </c>
      <c r="D992" s="229" t="s">
        <v>196</v>
      </c>
      <c r="E992" s="230" t="s">
        <v>2081</v>
      </c>
      <c r="F992" s="231" t="s">
        <v>2082</v>
      </c>
      <c r="G992" s="232" t="s">
        <v>221</v>
      </c>
      <c r="H992" s="233">
        <v>2</v>
      </c>
      <c r="I992" s="234"/>
      <c r="J992" s="235">
        <f>ROUND(I992*H992,2)</f>
        <v>0</v>
      </c>
      <c r="K992" s="231" t="s">
        <v>222</v>
      </c>
      <c r="L992" s="46"/>
      <c r="M992" s="236" t="s">
        <v>1</v>
      </c>
      <c r="N992" s="237" t="s">
        <v>50</v>
      </c>
      <c r="O992" s="93"/>
      <c r="P992" s="238">
        <f>O992*H992</f>
        <v>0</v>
      </c>
      <c r="Q992" s="238">
        <v>0</v>
      </c>
      <c r="R992" s="238">
        <f>Q992*H992</f>
        <v>0</v>
      </c>
      <c r="S992" s="238">
        <v>0</v>
      </c>
      <c r="T992" s="239">
        <f>S992*H992</f>
        <v>0</v>
      </c>
      <c r="U992" s="40"/>
      <c r="V992" s="40"/>
      <c r="W992" s="40"/>
      <c r="X992" s="40"/>
      <c r="Y992" s="40"/>
      <c r="Z992" s="40"/>
      <c r="AA992" s="40"/>
      <c r="AB992" s="40"/>
      <c r="AC992" s="40"/>
      <c r="AD992" s="40"/>
      <c r="AE992" s="40"/>
      <c r="AR992" s="240" t="s">
        <v>580</v>
      </c>
      <c r="AT992" s="240" t="s">
        <v>196</v>
      </c>
      <c r="AU992" s="240" t="s">
        <v>92</v>
      </c>
      <c r="AY992" s="18" t="s">
        <v>193</v>
      </c>
      <c r="BE992" s="241">
        <f>IF(N992="základní",J992,0)</f>
        <v>0</v>
      </c>
      <c r="BF992" s="241">
        <f>IF(N992="snížená",J992,0)</f>
        <v>0</v>
      </c>
      <c r="BG992" s="241">
        <f>IF(N992="zákl. přenesená",J992,0)</f>
        <v>0</v>
      </c>
      <c r="BH992" s="241">
        <f>IF(N992="sníž. přenesená",J992,0)</f>
        <v>0</v>
      </c>
      <c r="BI992" s="241">
        <f>IF(N992="nulová",J992,0)</f>
        <v>0</v>
      </c>
      <c r="BJ992" s="18" t="s">
        <v>92</v>
      </c>
      <c r="BK992" s="241">
        <f>ROUND(I992*H992,2)</f>
        <v>0</v>
      </c>
      <c r="BL992" s="18" t="s">
        <v>580</v>
      </c>
      <c r="BM992" s="240" t="s">
        <v>2083</v>
      </c>
    </row>
    <row r="993" s="2" customFormat="1" ht="16.5" customHeight="1">
      <c r="A993" s="40"/>
      <c r="B993" s="41"/>
      <c r="C993" s="229" t="s">
        <v>2084</v>
      </c>
      <c r="D993" s="229" t="s">
        <v>196</v>
      </c>
      <c r="E993" s="230" t="s">
        <v>2085</v>
      </c>
      <c r="F993" s="231" t="s">
        <v>2086</v>
      </c>
      <c r="G993" s="232" t="s">
        <v>221</v>
      </c>
      <c r="H993" s="233">
        <v>19</v>
      </c>
      <c r="I993" s="234"/>
      <c r="J993" s="235">
        <f>ROUND(I993*H993,2)</f>
        <v>0</v>
      </c>
      <c r="K993" s="231" t="s">
        <v>222</v>
      </c>
      <c r="L993" s="46"/>
      <c r="M993" s="236" t="s">
        <v>1</v>
      </c>
      <c r="N993" s="237" t="s">
        <v>50</v>
      </c>
      <c r="O993" s="93"/>
      <c r="P993" s="238">
        <f>O993*H993</f>
        <v>0</v>
      </c>
      <c r="Q993" s="238">
        <v>0</v>
      </c>
      <c r="R993" s="238">
        <f>Q993*H993</f>
        <v>0</v>
      </c>
      <c r="S993" s="238">
        <v>0</v>
      </c>
      <c r="T993" s="239">
        <f>S993*H993</f>
        <v>0</v>
      </c>
      <c r="U993" s="40"/>
      <c r="V993" s="40"/>
      <c r="W993" s="40"/>
      <c r="X993" s="40"/>
      <c r="Y993" s="40"/>
      <c r="Z993" s="40"/>
      <c r="AA993" s="40"/>
      <c r="AB993" s="40"/>
      <c r="AC993" s="40"/>
      <c r="AD993" s="40"/>
      <c r="AE993" s="40"/>
      <c r="AR993" s="240" t="s">
        <v>580</v>
      </c>
      <c r="AT993" s="240" t="s">
        <v>196</v>
      </c>
      <c r="AU993" s="240" t="s">
        <v>92</v>
      </c>
      <c r="AY993" s="18" t="s">
        <v>193</v>
      </c>
      <c r="BE993" s="241">
        <f>IF(N993="základní",J993,0)</f>
        <v>0</v>
      </c>
      <c r="BF993" s="241">
        <f>IF(N993="snížená",J993,0)</f>
        <v>0</v>
      </c>
      <c r="BG993" s="241">
        <f>IF(N993="zákl. přenesená",J993,0)</f>
        <v>0</v>
      </c>
      <c r="BH993" s="241">
        <f>IF(N993="sníž. přenesená",J993,0)</f>
        <v>0</v>
      </c>
      <c r="BI993" s="241">
        <f>IF(N993="nulová",J993,0)</f>
        <v>0</v>
      </c>
      <c r="BJ993" s="18" t="s">
        <v>92</v>
      </c>
      <c r="BK993" s="241">
        <f>ROUND(I993*H993,2)</f>
        <v>0</v>
      </c>
      <c r="BL993" s="18" t="s">
        <v>580</v>
      </c>
      <c r="BM993" s="240" t="s">
        <v>2087</v>
      </c>
    </row>
    <row r="994" s="2" customFormat="1" ht="16.5" customHeight="1">
      <c r="A994" s="40"/>
      <c r="B994" s="41"/>
      <c r="C994" s="229" t="s">
        <v>2088</v>
      </c>
      <c r="D994" s="229" t="s">
        <v>196</v>
      </c>
      <c r="E994" s="230" t="s">
        <v>2089</v>
      </c>
      <c r="F994" s="231" t="s">
        <v>2090</v>
      </c>
      <c r="G994" s="232" t="s">
        <v>221</v>
      </c>
      <c r="H994" s="233">
        <v>10</v>
      </c>
      <c r="I994" s="234"/>
      <c r="J994" s="235">
        <f>ROUND(I994*H994,2)</f>
        <v>0</v>
      </c>
      <c r="K994" s="231" t="s">
        <v>222</v>
      </c>
      <c r="L994" s="46"/>
      <c r="M994" s="236" t="s">
        <v>1</v>
      </c>
      <c r="N994" s="237" t="s">
        <v>50</v>
      </c>
      <c r="O994" s="93"/>
      <c r="P994" s="238">
        <f>O994*H994</f>
        <v>0</v>
      </c>
      <c r="Q994" s="238">
        <v>0</v>
      </c>
      <c r="R994" s="238">
        <f>Q994*H994</f>
        <v>0</v>
      </c>
      <c r="S994" s="238">
        <v>0</v>
      </c>
      <c r="T994" s="239">
        <f>S994*H994</f>
        <v>0</v>
      </c>
      <c r="U994" s="40"/>
      <c r="V994" s="40"/>
      <c r="W994" s="40"/>
      <c r="X994" s="40"/>
      <c r="Y994" s="40"/>
      <c r="Z994" s="40"/>
      <c r="AA994" s="40"/>
      <c r="AB994" s="40"/>
      <c r="AC994" s="40"/>
      <c r="AD994" s="40"/>
      <c r="AE994" s="40"/>
      <c r="AR994" s="240" t="s">
        <v>580</v>
      </c>
      <c r="AT994" s="240" t="s">
        <v>196</v>
      </c>
      <c r="AU994" s="240" t="s">
        <v>92</v>
      </c>
      <c r="AY994" s="18" t="s">
        <v>193</v>
      </c>
      <c r="BE994" s="241">
        <f>IF(N994="základní",J994,0)</f>
        <v>0</v>
      </c>
      <c r="BF994" s="241">
        <f>IF(N994="snížená",J994,0)</f>
        <v>0</v>
      </c>
      <c r="BG994" s="241">
        <f>IF(N994="zákl. přenesená",J994,0)</f>
        <v>0</v>
      </c>
      <c r="BH994" s="241">
        <f>IF(N994="sníž. přenesená",J994,0)</f>
        <v>0</v>
      </c>
      <c r="BI994" s="241">
        <f>IF(N994="nulová",J994,0)</f>
        <v>0</v>
      </c>
      <c r="BJ994" s="18" t="s">
        <v>92</v>
      </c>
      <c r="BK994" s="241">
        <f>ROUND(I994*H994,2)</f>
        <v>0</v>
      </c>
      <c r="BL994" s="18" t="s">
        <v>580</v>
      </c>
      <c r="BM994" s="240" t="s">
        <v>2091</v>
      </c>
    </row>
    <row r="995" s="2" customFormat="1" ht="16.5" customHeight="1">
      <c r="A995" s="40"/>
      <c r="B995" s="41"/>
      <c r="C995" s="229" t="s">
        <v>2092</v>
      </c>
      <c r="D995" s="229" t="s">
        <v>196</v>
      </c>
      <c r="E995" s="230" t="s">
        <v>2093</v>
      </c>
      <c r="F995" s="231" t="s">
        <v>2094</v>
      </c>
      <c r="G995" s="232" t="s">
        <v>221</v>
      </c>
      <c r="H995" s="233">
        <v>5</v>
      </c>
      <c r="I995" s="234"/>
      <c r="J995" s="235">
        <f>ROUND(I995*H995,2)</f>
        <v>0</v>
      </c>
      <c r="K995" s="231" t="s">
        <v>222</v>
      </c>
      <c r="L995" s="46"/>
      <c r="M995" s="236" t="s">
        <v>1</v>
      </c>
      <c r="N995" s="237" t="s">
        <v>50</v>
      </c>
      <c r="O995" s="93"/>
      <c r="P995" s="238">
        <f>O995*H995</f>
        <v>0</v>
      </c>
      <c r="Q995" s="238">
        <v>0</v>
      </c>
      <c r="R995" s="238">
        <f>Q995*H995</f>
        <v>0</v>
      </c>
      <c r="S995" s="238">
        <v>0</v>
      </c>
      <c r="T995" s="239">
        <f>S995*H995</f>
        <v>0</v>
      </c>
      <c r="U995" s="40"/>
      <c r="V995" s="40"/>
      <c r="W995" s="40"/>
      <c r="X995" s="40"/>
      <c r="Y995" s="40"/>
      <c r="Z995" s="40"/>
      <c r="AA995" s="40"/>
      <c r="AB995" s="40"/>
      <c r="AC995" s="40"/>
      <c r="AD995" s="40"/>
      <c r="AE995" s="40"/>
      <c r="AR995" s="240" t="s">
        <v>580</v>
      </c>
      <c r="AT995" s="240" t="s">
        <v>196</v>
      </c>
      <c r="AU995" s="240" t="s">
        <v>92</v>
      </c>
      <c r="AY995" s="18" t="s">
        <v>193</v>
      </c>
      <c r="BE995" s="241">
        <f>IF(N995="základní",J995,0)</f>
        <v>0</v>
      </c>
      <c r="BF995" s="241">
        <f>IF(N995="snížená",J995,0)</f>
        <v>0</v>
      </c>
      <c r="BG995" s="241">
        <f>IF(N995="zákl. přenesená",J995,0)</f>
        <v>0</v>
      </c>
      <c r="BH995" s="241">
        <f>IF(N995="sníž. přenesená",J995,0)</f>
        <v>0</v>
      </c>
      <c r="BI995" s="241">
        <f>IF(N995="nulová",J995,0)</f>
        <v>0</v>
      </c>
      <c r="BJ995" s="18" t="s">
        <v>92</v>
      </c>
      <c r="BK995" s="241">
        <f>ROUND(I995*H995,2)</f>
        <v>0</v>
      </c>
      <c r="BL995" s="18" t="s">
        <v>580</v>
      </c>
      <c r="BM995" s="240" t="s">
        <v>2095</v>
      </c>
    </row>
    <row r="996" s="13" customFormat="1">
      <c r="A996" s="13"/>
      <c r="B996" s="242"/>
      <c r="C996" s="243"/>
      <c r="D996" s="244" t="s">
        <v>201</v>
      </c>
      <c r="E996" s="245" t="s">
        <v>1</v>
      </c>
      <c r="F996" s="246" t="s">
        <v>2057</v>
      </c>
      <c r="G996" s="243"/>
      <c r="H996" s="245" t="s">
        <v>1</v>
      </c>
      <c r="I996" s="247"/>
      <c r="J996" s="243"/>
      <c r="K996" s="243"/>
      <c r="L996" s="248"/>
      <c r="M996" s="249"/>
      <c r="N996" s="250"/>
      <c r="O996" s="250"/>
      <c r="P996" s="250"/>
      <c r="Q996" s="250"/>
      <c r="R996" s="250"/>
      <c r="S996" s="250"/>
      <c r="T996" s="251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52" t="s">
        <v>201</v>
      </c>
      <c r="AU996" s="252" t="s">
        <v>92</v>
      </c>
      <c r="AV996" s="13" t="s">
        <v>92</v>
      </c>
      <c r="AW996" s="13" t="s">
        <v>40</v>
      </c>
      <c r="AX996" s="13" t="s">
        <v>85</v>
      </c>
      <c r="AY996" s="252" t="s">
        <v>193</v>
      </c>
    </row>
    <row r="997" s="14" customFormat="1">
      <c r="A997" s="14"/>
      <c r="B997" s="253"/>
      <c r="C997" s="254"/>
      <c r="D997" s="244" t="s">
        <v>201</v>
      </c>
      <c r="E997" s="255" t="s">
        <v>1</v>
      </c>
      <c r="F997" s="256" t="s">
        <v>211</v>
      </c>
      <c r="G997" s="254"/>
      <c r="H997" s="257">
        <v>3</v>
      </c>
      <c r="I997" s="258"/>
      <c r="J997" s="254"/>
      <c r="K997" s="254"/>
      <c r="L997" s="259"/>
      <c r="M997" s="260"/>
      <c r="N997" s="261"/>
      <c r="O997" s="261"/>
      <c r="P997" s="261"/>
      <c r="Q997" s="261"/>
      <c r="R997" s="261"/>
      <c r="S997" s="261"/>
      <c r="T997" s="262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63" t="s">
        <v>201</v>
      </c>
      <c r="AU997" s="263" t="s">
        <v>92</v>
      </c>
      <c r="AV997" s="14" t="s">
        <v>94</v>
      </c>
      <c r="AW997" s="14" t="s">
        <v>40</v>
      </c>
      <c r="AX997" s="14" t="s">
        <v>85</v>
      </c>
      <c r="AY997" s="263" t="s">
        <v>193</v>
      </c>
    </row>
    <row r="998" s="13" customFormat="1">
      <c r="A998" s="13"/>
      <c r="B998" s="242"/>
      <c r="C998" s="243"/>
      <c r="D998" s="244" t="s">
        <v>201</v>
      </c>
      <c r="E998" s="245" t="s">
        <v>1</v>
      </c>
      <c r="F998" s="246" t="s">
        <v>2059</v>
      </c>
      <c r="G998" s="243"/>
      <c r="H998" s="245" t="s">
        <v>1</v>
      </c>
      <c r="I998" s="247"/>
      <c r="J998" s="243"/>
      <c r="K998" s="243"/>
      <c r="L998" s="248"/>
      <c r="M998" s="249"/>
      <c r="N998" s="250"/>
      <c r="O998" s="250"/>
      <c r="P998" s="250"/>
      <c r="Q998" s="250"/>
      <c r="R998" s="250"/>
      <c r="S998" s="250"/>
      <c r="T998" s="251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52" t="s">
        <v>201</v>
      </c>
      <c r="AU998" s="252" t="s">
        <v>92</v>
      </c>
      <c r="AV998" s="13" t="s">
        <v>92</v>
      </c>
      <c r="AW998" s="13" t="s">
        <v>40</v>
      </c>
      <c r="AX998" s="13" t="s">
        <v>85</v>
      </c>
      <c r="AY998" s="252" t="s">
        <v>193</v>
      </c>
    </row>
    <row r="999" s="14" customFormat="1">
      <c r="A999" s="14"/>
      <c r="B999" s="253"/>
      <c r="C999" s="254"/>
      <c r="D999" s="244" t="s">
        <v>201</v>
      </c>
      <c r="E999" s="255" t="s">
        <v>1</v>
      </c>
      <c r="F999" s="256" t="s">
        <v>94</v>
      </c>
      <c r="G999" s="254"/>
      <c r="H999" s="257">
        <v>2</v>
      </c>
      <c r="I999" s="258"/>
      <c r="J999" s="254"/>
      <c r="K999" s="254"/>
      <c r="L999" s="259"/>
      <c r="M999" s="260"/>
      <c r="N999" s="261"/>
      <c r="O999" s="261"/>
      <c r="P999" s="261"/>
      <c r="Q999" s="261"/>
      <c r="R999" s="261"/>
      <c r="S999" s="261"/>
      <c r="T999" s="262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63" t="s">
        <v>201</v>
      </c>
      <c r="AU999" s="263" t="s">
        <v>92</v>
      </c>
      <c r="AV999" s="14" t="s">
        <v>94</v>
      </c>
      <c r="AW999" s="14" t="s">
        <v>40</v>
      </c>
      <c r="AX999" s="14" t="s">
        <v>85</v>
      </c>
      <c r="AY999" s="263" t="s">
        <v>193</v>
      </c>
    </row>
    <row r="1000" s="15" customFormat="1">
      <c r="A1000" s="15"/>
      <c r="B1000" s="264"/>
      <c r="C1000" s="265"/>
      <c r="D1000" s="244" t="s">
        <v>201</v>
      </c>
      <c r="E1000" s="266" t="s">
        <v>1</v>
      </c>
      <c r="F1000" s="267" t="s">
        <v>252</v>
      </c>
      <c r="G1000" s="265"/>
      <c r="H1000" s="268">
        <v>5</v>
      </c>
      <c r="I1000" s="269"/>
      <c r="J1000" s="265"/>
      <c r="K1000" s="265"/>
      <c r="L1000" s="270"/>
      <c r="M1000" s="271"/>
      <c r="N1000" s="272"/>
      <c r="O1000" s="272"/>
      <c r="P1000" s="272"/>
      <c r="Q1000" s="272"/>
      <c r="R1000" s="272"/>
      <c r="S1000" s="272"/>
      <c r="T1000" s="273"/>
      <c r="U1000" s="15"/>
      <c r="V1000" s="15"/>
      <c r="W1000" s="15"/>
      <c r="X1000" s="15"/>
      <c r="Y1000" s="15"/>
      <c r="Z1000" s="15"/>
      <c r="AA1000" s="15"/>
      <c r="AB1000" s="15"/>
      <c r="AC1000" s="15"/>
      <c r="AD1000" s="15"/>
      <c r="AE1000" s="15"/>
      <c r="AT1000" s="274" t="s">
        <v>201</v>
      </c>
      <c r="AU1000" s="274" t="s">
        <v>92</v>
      </c>
      <c r="AV1000" s="15" t="s">
        <v>199</v>
      </c>
      <c r="AW1000" s="15" t="s">
        <v>40</v>
      </c>
      <c r="AX1000" s="15" t="s">
        <v>92</v>
      </c>
      <c r="AY1000" s="274" t="s">
        <v>193</v>
      </c>
    </row>
    <row r="1001" s="2" customFormat="1" ht="16.5" customHeight="1">
      <c r="A1001" s="40"/>
      <c r="B1001" s="41"/>
      <c r="C1001" s="229" t="s">
        <v>2096</v>
      </c>
      <c r="D1001" s="229" t="s">
        <v>196</v>
      </c>
      <c r="E1001" s="230" t="s">
        <v>2097</v>
      </c>
      <c r="F1001" s="231" t="s">
        <v>2098</v>
      </c>
      <c r="G1001" s="232" t="s">
        <v>221</v>
      </c>
      <c r="H1001" s="233">
        <v>7</v>
      </c>
      <c r="I1001" s="234"/>
      <c r="J1001" s="235">
        <f>ROUND(I1001*H1001,2)</f>
        <v>0</v>
      </c>
      <c r="K1001" s="231" t="s">
        <v>222</v>
      </c>
      <c r="L1001" s="46"/>
      <c r="M1001" s="236" t="s">
        <v>1</v>
      </c>
      <c r="N1001" s="237" t="s">
        <v>50</v>
      </c>
      <c r="O1001" s="93"/>
      <c r="P1001" s="238">
        <f>O1001*H1001</f>
        <v>0</v>
      </c>
      <c r="Q1001" s="238">
        <v>0</v>
      </c>
      <c r="R1001" s="238">
        <f>Q1001*H1001</f>
        <v>0</v>
      </c>
      <c r="S1001" s="238">
        <v>0</v>
      </c>
      <c r="T1001" s="239">
        <f>S1001*H1001</f>
        <v>0</v>
      </c>
      <c r="U1001" s="40"/>
      <c r="V1001" s="40"/>
      <c r="W1001" s="40"/>
      <c r="X1001" s="40"/>
      <c r="Y1001" s="40"/>
      <c r="Z1001" s="40"/>
      <c r="AA1001" s="40"/>
      <c r="AB1001" s="40"/>
      <c r="AC1001" s="40"/>
      <c r="AD1001" s="40"/>
      <c r="AE1001" s="40"/>
      <c r="AR1001" s="240" t="s">
        <v>580</v>
      </c>
      <c r="AT1001" s="240" t="s">
        <v>196</v>
      </c>
      <c r="AU1001" s="240" t="s">
        <v>92</v>
      </c>
      <c r="AY1001" s="18" t="s">
        <v>193</v>
      </c>
      <c r="BE1001" s="241">
        <f>IF(N1001="základní",J1001,0)</f>
        <v>0</v>
      </c>
      <c r="BF1001" s="241">
        <f>IF(N1001="snížená",J1001,0)</f>
        <v>0</v>
      </c>
      <c r="BG1001" s="241">
        <f>IF(N1001="zákl. přenesená",J1001,0)</f>
        <v>0</v>
      </c>
      <c r="BH1001" s="241">
        <f>IF(N1001="sníž. přenesená",J1001,0)</f>
        <v>0</v>
      </c>
      <c r="BI1001" s="241">
        <f>IF(N1001="nulová",J1001,0)</f>
        <v>0</v>
      </c>
      <c r="BJ1001" s="18" t="s">
        <v>92</v>
      </c>
      <c r="BK1001" s="241">
        <f>ROUND(I1001*H1001,2)</f>
        <v>0</v>
      </c>
      <c r="BL1001" s="18" t="s">
        <v>580</v>
      </c>
      <c r="BM1001" s="240" t="s">
        <v>2099</v>
      </c>
    </row>
    <row r="1002" s="2" customFormat="1" ht="16.5" customHeight="1">
      <c r="A1002" s="40"/>
      <c r="B1002" s="41"/>
      <c r="C1002" s="229" t="s">
        <v>2100</v>
      </c>
      <c r="D1002" s="229" t="s">
        <v>196</v>
      </c>
      <c r="E1002" s="230" t="s">
        <v>2101</v>
      </c>
      <c r="F1002" s="231" t="s">
        <v>2102</v>
      </c>
      <c r="G1002" s="232" t="s">
        <v>221</v>
      </c>
      <c r="H1002" s="233">
        <v>5</v>
      </c>
      <c r="I1002" s="234"/>
      <c r="J1002" s="235">
        <f>ROUND(I1002*H1002,2)</f>
        <v>0</v>
      </c>
      <c r="K1002" s="231" t="s">
        <v>222</v>
      </c>
      <c r="L1002" s="46"/>
      <c r="M1002" s="236" t="s">
        <v>1</v>
      </c>
      <c r="N1002" s="237" t="s">
        <v>50</v>
      </c>
      <c r="O1002" s="93"/>
      <c r="P1002" s="238">
        <f>O1002*H1002</f>
        <v>0</v>
      </c>
      <c r="Q1002" s="238">
        <v>0</v>
      </c>
      <c r="R1002" s="238">
        <f>Q1002*H1002</f>
        <v>0</v>
      </c>
      <c r="S1002" s="238">
        <v>0</v>
      </c>
      <c r="T1002" s="239">
        <f>S1002*H1002</f>
        <v>0</v>
      </c>
      <c r="U1002" s="40"/>
      <c r="V1002" s="40"/>
      <c r="W1002" s="40"/>
      <c r="X1002" s="40"/>
      <c r="Y1002" s="40"/>
      <c r="Z1002" s="40"/>
      <c r="AA1002" s="40"/>
      <c r="AB1002" s="40"/>
      <c r="AC1002" s="40"/>
      <c r="AD1002" s="40"/>
      <c r="AE1002" s="40"/>
      <c r="AR1002" s="240" t="s">
        <v>580</v>
      </c>
      <c r="AT1002" s="240" t="s">
        <v>196</v>
      </c>
      <c r="AU1002" s="240" t="s">
        <v>92</v>
      </c>
      <c r="AY1002" s="18" t="s">
        <v>193</v>
      </c>
      <c r="BE1002" s="241">
        <f>IF(N1002="základní",J1002,0)</f>
        <v>0</v>
      </c>
      <c r="BF1002" s="241">
        <f>IF(N1002="snížená",J1002,0)</f>
        <v>0</v>
      </c>
      <c r="BG1002" s="241">
        <f>IF(N1002="zákl. přenesená",J1002,0)</f>
        <v>0</v>
      </c>
      <c r="BH1002" s="241">
        <f>IF(N1002="sníž. přenesená",J1002,0)</f>
        <v>0</v>
      </c>
      <c r="BI1002" s="241">
        <f>IF(N1002="nulová",J1002,0)</f>
        <v>0</v>
      </c>
      <c r="BJ1002" s="18" t="s">
        <v>92</v>
      </c>
      <c r="BK1002" s="241">
        <f>ROUND(I1002*H1002,2)</f>
        <v>0</v>
      </c>
      <c r="BL1002" s="18" t="s">
        <v>580</v>
      </c>
      <c r="BM1002" s="240" t="s">
        <v>2103</v>
      </c>
    </row>
    <row r="1003" s="2" customFormat="1" ht="16.5" customHeight="1">
      <c r="A1003" s="40"/>
      <c r="B1003" s="41"/>
      <c r="C1003" s="229" t="s">
        <v>2104</v>
      </c>
      <c r="D1003" s="229" t="s">
        <v>196</v>
      </c>
      <c r="E1003" s="230" t="s">
        <v>906</v>
      </c>
      <c r="F1003" s="231" t="s">
        <v>907</v>
      </c>
      <c r="G1003" s="232" t="s">
        <v>221</v>
      </c>
      <c r="H1003" s="233">
        <v>12</v>
      </c>
      <c r="I1003" s="234"/>
      <c r="J1003" s="235">
        <f>ROUND(I1003*H1003,2)</f>
        <v>0</v>
      </c>
      <c r="K1003" s="231" t="s">
        <v>222</v>
      </c>
      <c r="L1003" s="46"/>
      <c r="M1003" s="236" t="s">
        <v>1</v>
      </c>
      <c r="N1003" s="237" t="s">
        <v>50</v>
      </c>
      <c r="O1003" s="93"/>
      <c r="P1003" s="238">
        <f>O1003*H1003</f>
        <v>0</v>
      </c>
      <c r="Q1003" s="238">
        <v>0</v>
      </c>
      <c r="R1003" s="238">
        <f>Q1003*H1003</f>
        <v>0</v>
      </c>
      <c r="S1003" s="238">
        <v>0</v>
      </c>
      <c r="T1003" s="239">
        <f>S1003*H1003</f>
        <v>0</v>
      </c>
      <c r="U1003" s="40"/>
      <c r="V1003" s="40"/>
      <c r="W1003" s="40"/>
      <c r="X1003" s="40"/>
      <c r="Y1003" s="40"/>
      <c r="Z1003" s="40"/>
      <c r="AA1003" s="40"/>
      <c r="AB1003" s="40"/>
      <c r="AC1003" s="40"/>
      <c r="AD1003" s="40"/>
      <c r="AE1003" s="40"/>
      <c r="AR1003" s="240" t="s">
        <v>580</v>
      </c>
      <c r="AT1003" s="240" t="s">
        <v>196</v>
      </c>
      <c r="AU1003" s="240" t="s">
        <v>92</v>
      </c>
      <c r="AY1003" s="18" t="s">
        <v>193</v>
      </c>
      <c r="BE1003" s="241">
        <f>IF(N1003="základní",J1003,0)</f>
        <v>0</v>
      </c>
      <c r="BF1003" s="241">
        <f>IF(N1003="snížená",J1003,0)</f>
        <v>0</v>
      </c>
      <c r="BG1003" s="241">
        <f>IF(N1003="zákl. přenesená",J1003,0)</f>
        <v>0</v>
      </c>
      <c r="BH1003" s="241">
        <f>IF(N1003="sníž. přenesená",J1003,0)</f>
        <v>0</v>
      </c>
      <c r="BI1003" s="241">
        <f>IF(N1003="nulová",J1003,0)</f>
        <v>0</v>
      </c>
      <c r="BJ1003" s="18" t="s">
        <v>92</v>
      </c>
      <c r="BK1003" s="241">
        <f>ROUND(I1003*H1003,2)</f>
        <v>0</v>
      </c>
      <c r="BL1003" s="18" t="s">
        <v>580</v>
      </c>
      <c r="BM1003" s="240" t="s">
        <v>2105</v>
      </c>
    </row>
    <row r="1004" s="2" customFormat="1" ht="16.5" customHeight="1">
      <c r="A1004" s="40"/>
      <c r="B1004" s="41"/>
      <c r="C1004" s="229" t="s">
        <v>2106</v>
      </c>
      <c r="D1004" s="229" t="s">
        <v>196</v>
      </c>
      <c r="E1004" s="230" t="s">
        <v>2107</v>
      </c>
      <c r="F1004" s="231" t="s">
        <v>2108</v>
      </c>
      <c r="G1004" s="232" t="s">
        <v>221</v>
      </c>
      <c r="H1004" s="233">
        <v>7</v>
      </c>
      <c r="I1004" s="234"/>
      <c r="J1004" s="235">
        <f>ROUND(I1004*H1004,2)</f>
        <v>0</v>
      </c>
      <c r="K1004" s="231" t="s">
        <v>222</v>
      </c>
      <c r="L1004" s="46"/>
      <c r="M1004" s="236" t="s">
        <v>1</v>
      </c>
      <c r="N1004" s="237" t="s">
        <v>50</v>
      </c>
      <c r="O1004" s="93"/>
      <c r="P1004" s="238">
        <f>O1004*H1004</f>
        <v>0</v>
      </c>
      <c r="Q1004" s="238">
        <v>0</v>
      </c>
      <c r="R1004" s="238">
        <f>Q1004*H1004</f>
        <v>0</v>
      </c>
      <c r="S1004" s="238">
        <v>0</v>
      </c>
      <c r="T1004" s="239">
        <f>S1004*H1004</f>
        <v>0</v>
      </c>
      <c r="U1004" s="40"/>
      <c r="V1004" s="40"/>
      <c r="W1004" s="40"/>
      <c r="X1004" s="40"/>
      <c r="Y1004" s="40"/>
      <c r="Z1004" s="40"/>
      <c r="AA1004" s="40"/>
      <c r="AB1004" s="40"/>
      <c r="AC1004" s="40"/>
      <c r="AD1004" s="40"/>
      <c r="AE1004" s="40"/>
      <c r="AR1004" s="240" t="s">
        <v>580</v>
      </c>
      <c r="AT1004" s="240" t="s">
        <v>196</v>
      </c>
      <c r="AU1004" s="240" t="s">
        <v>92</v>
      </c>
      <c r="AY1004" s="18" t="s">
        <v>193</v>
      </c>
      <c r="BE1004" s="241">
        <f>IF(N1004="základní",J1004,0)</f>
        <v>0</v>
      </c>
      <c r="BF1004" s="241">
        <f>IF(N1004="snížená",J1004,0)</f>
        <v>0</v>
      </c>
      <c r="BG1004" s="241">
        <f>IF(N1004="zákl. přenesená",J1004,0)</f>
        <v>0</v>
      </c>
      <c r="BH1004" s="241">
        <f>IF(N1004="sníž. přenesená",J1004,0)</f>
        <v>0</v>
      </c>
      <c r="BI1004" s="241">
        <f>IF(N1004="nulová",J1004,0)</f>
        <v>0</v>
      </c>
      <c r="BJ1004" s="18" t="s">
        <v>92</v>
      </c>
      <c r="BK1004" s="241">
        <f>ROUND(I1004*H1004,2)</f>
        <v>0</v>
      </c>
      <c r="BL1004" s="18" t="s">
        <v>580</v>
      </c>
      <c r="BM1004" s="240" t="s">
        <v>2109</v>
      </c>
    </row>
    <row r="1005" s="2" customFormat="1" ht="16.5" customHeight="1">
      <c r="A1005" s="40"/>
      <c r="B1005" s="41"/>
      <c r="C1005" s="229" t="s">
        <v>2110</v>
      </c>
      <c r="D1005" s="229" t="s">
        <v>196</v>
      </c>
      <c r="E1005" s="230" t="s">
        <v>2111</v>
      </c>
      <c r="F1005" s="231" t="s">
        <v>2112</v>
      </c>
      <c r="G1005" s="232" t="s">
        <v>221</v>
      </c>
      <c r="H1005" s="233">
        <v>7</v>
      </c>
      <c r="I1005" s="234"/>
      <c r="J1005" s="235">
        <f>ROUND(I1005*H1005,2)</f>
        <v>0</v>
      </c>
      <c r="K1005" s="231" t="s">
        <v>222</v>
      </c>
      <c r="L1005" s="46"/>
      <c r="M1005" s="236" t="s">
        <v>1</v>
      </c>
      <c r="N1005" s="237" t="s">
        <v>50</v>
      </c>
      <c r="O1005" s="93"/>
      <c r="P1005" s="238">
        <f>O1005*H1005</f>
        <v>0</v>
      </c>
      <c r="Q1005" s="238">
        <v>0</v>
      </c>
      <c r="R1005" s="238">
        <f>Q1005*H1005</f>
        <v>0</v>
      </c>
      <c r="S1005" s="238">
        <v>0</v>
      </c>
      <c r="T1005" s="239">
        <f>S1005*H1005</f>
        <v>0</v>
      </c>
      <c r="U1005" s="40"/>
      <c r="V1005" s="40"/>
      <c r="W1005" s="40"/>
      <c r="X1005" s="40"/>
      <c r="Y1005" s="40"/>
      <c r="Z1005" s="40"/>
      <c r="AA1005" s="40"/>
      <c r="AB1005" s="40"/>
      <c r="AC1005" s="40"/>
      <c r="AD1005" s="40"/>
      <c r="AE1005" s="40"/>
      <c r="AR1005" s="240" t="s">
        <v>580</v>
      </c>
      <c r="AT1005" s="240" t="s">
        <v>196</v>
      </c>
      <c r="AU1005" s="240" t="s">
        <v>92</v>
      </c>
      <c r="AY1005" s="18" t="s">
        <v>193</v>
      </c>
      <c r="BE1005" s="241">
        <f>IF(N1005="základní",J1005,0)</f>
        <v>0</v>
      </c>
      <c r="BF1005" s="241">
        <f>IF(N1005="snížená",J1005,0)</f>
        <v>0</v>
      </c>
      <c r="BG1005" s="241">
        <f>IF(N1005="zákl. přenesená",J1005,0)</f>
        <v>0</v>
      </c>
      <c r="BH1005" s="241">
        <f>IF(N1005="sníž. přenesená",J1005,0)</f>
        <v>0</v>
      </c>
      <c r="BI1005" s="241">
        <f>IF(N1005="nulová",J1005,0)</f>
        <v>0</v>
      </c>
      <c r="BJ1005" s="18" t="s">
        <v>92</v>
      </c>
      <c r="BK1005" s="241">
        <f>ROUND(I1005*H1005,2)</f>
        <v>0</v>
      </c>
      <c r="BL1005" s="18" t="s">
        <v>580</v>
      </c>
      <c r="BM1005" s="240" t="s">
        <v>2113</v>
      </c>
    </row>
    <row r="1006" s="2" customFormat="1" ht="16.5" customHeight="1">
      <c r="A1006" s="40"/>
      <c r="B1006" s="41"/>
      <c r="C1006" s="229" t="s">
        <v>2114</v>
      </c>
      <c r="D1006" s="229" t="s">
        <v>196</v>
      </c>
      <c r="E1006" s="230" t="s">
        <v>2115</v>
      </c>
      <c r="F1006" s="231" t="s">
        <v>2116</v>
      </c>
      <c r="G1006" s="232" t="s">
        <v>221</v>
      </c>
      <c r="H1006" s="233">
        <v>10</v>
      </c>
      <c r="I1006" s="234"/>
      <c r="J1006" s="235">
        <f>ROUND(I1006*H1006,2)</f>
        <v>0</v>
      </c>
      <c r="K1006" s="231" t="s">
        <v>222</v>
      </c>
      <c r="L1006" s="46"/>
      <c r="M1006" s="236" t="s">
        <v>1</v>
      </c>
      <c r="N1006" s="237" t="s">
        <v>50</v>
      </c>
      <c r="O1006" s="93"/>
      <c r="P1006" s="238">
        <f>O1006*H1006</f>
        <v>0</v>
      </c>
      <c r="Q1006" s="238">
        <v>0</v>
      </c>
      <c r="R1006" s="238">
        <f>Q1006*H1006</f>
        <v>0</v>
      </c>
      <c r="S1006" s="238">
        <v>0</v>
      </c>
      <c r="T1006" s="239">
        <f>S1006*H1006</f>
        <v>0</v>
      </c>
      <c r="U1006" s="40"/>
      <c r="V1006" s="40"/>
      <c r="W1006" s="40"/>
      <c r="X1006" s="40"/>
      <c r="Y1006" s="40"/>
      <c r="Z1006" s="40"/>
      <c r="AA1006" s="40"/>
      <c r="AB1006" s="40"/>
      <c r="AC1006" s="40"/>
      <c r="AD1006" s="40"/>
      <c r="AE1006" s="40"/>
      <c r="AR1006" s="240" t="s">
        <v>580</v>
      </c>
      <c r="AT1006" s="240" t="s">
        <v>196</v>
      </c>
      <c r="AU1006" s="240" t="s">
        <v>92</v>
      </c>
      <c r="AY1006" s="18" t="s">
        <v>193</v>
      </c>
      <c r="BE1006" s="241">
        <f>IF(N1006="základní",J1006,0)</f>
        <v>0</v>
      </c>
      <c r="BF1006" s="241">
        <f>IF(N1006="snížená",J1006,0)</f>
        <v>0</v>
      </c>
      <c r="BG1006" s="241">
        <f>IF(N1006="zákl. přenesená",J1006,0)</f>
        <v>0</v>
      </c>
      <c r="BH1006" s="241">
        <f>IF(N1006="sníž. přenesená",J1006,0)</f>
        <v>0</v>
      </c>
      <c r="BI1006" s="241">
        <f>IF(N1006="nulová",J1006,0)</f>
        <v>0</v>
      </c>
      <c r="BJ1006" s="18" t="s">
        <v>92</v>
      </c>
      <c r="BK1006" s="241">
        <f>ROUND(I1006*H1006,2)</f>
        <v>0</v>
      </c>
      <c r="BL1006" s="18" t="s">
        <v>580</v>
      </c>
      <c r="BM1006" s="240" t="s">
        <v>2117</v>
      </c>
    </row>
    <row r="1007" s="12" customFormat="1" ht="25.92" customHeight="1">
      <c r="A1007" s="12"/>
      <c r="B1007" s="213"/>
      <c r="C1007" s="214"/>
      <c r="D1007" s="215" t="s">
        <v>84</v>
      </c>
      <c r="E1007" s="216" t="s">
        <v>2118</v>
      </c>
      <c r="F1007" s="216" t="s">
        <v>2119</v>
      </c>
      <c r="G1007" s="214"/>
      <c r="H1007" s="214"/>
      <c r="I1007" s="217"/>
      <c r="J1007" s="218">
        <f>BK1007</f>
        <v>0</v>
      </c>
      <c r="K1007" s="214"/>
      <c r="L1007" s="219"/>
      <c r="M1007" s="220"/>
      <c r="N1007" s="221"/>
      <c r="O1007" s="221"/>
      <c r="P1007" s="222">
        <f>SUM(P1008:P1019)</f>
        <v>0</v>
      </c>
      <c r="Q1007" s="221"/>
      <c r="R1007" s="222">
        <f>SUM(R1008:R1019)</f>
        <v>5.5169999999999995</v>
      </c>
      <c r="S1007" s="221"/>
      <c r="T1007" s="223">
        <f>SUM(T1008:T1019)</f>
        <v>0</v>
      </c>
      <c r="U1007" s="12"/>
      <c r="V1007" s="12"/>
      <c r="W1007" s="12"/>
      <c r="X1007" s="12"/>
      <c r="Y1007" s="12"/>
      <c r="Z1007" s="12"/>
      <c r="AA1007" s="12"/>
      <c r="AB1007" s="12"/>
      <c r="AC1007" s="12"/>
      <c r="AD1007" s="12"/>
      <c r="AE1007" s="12"/>
      <c r="AR1007" s="224" t="s">
        <v>92</v>
      </c>
      <c r="AT1007" s="225" t="s">
        <v>84</v>
      </c>
      <c r="AU1007" s="225" t="s">
        <v>85</v>
      </c>
      <c r="AY1007" s="224" t="s">
        <v>193</v>
      </c>
      <c r="BK1007" s="226">
        <f>SUM(BK1008:BK1019)</f>
        <v>0</v>
      </c>
    </row>
    <row r="1008" s="2" customFormat="1" ht="24.15" customHeight="1">
      <c r="A1008" s="40"/>
      <c r="B1008" s="41"/>
      <c r="C1008" s="229" t="s">
        <v>2120</v>
      </c>
      <c r="D1008" s="229" t="s">
        <v>196</v>
      </c>
      <c r="E1008" s="230" t="s">
        <v>2121</v>
      </c>
      <c r="F1008" s="231" t="s">
        <v>2122</v>
      </c>
      <c r="G1008" s="232" t="s">
        <v>256</v>
      </c>
      <c r="H1008" s="233">
        <v>13</v>
      </c>
      <c r="I1008" s="234"/>
      <c r="J1008" s="235">
        <f>ROUND(I1008*H1008,2)</f>
        <v>0</v>
      </c>
      <c r="K1008" s="231" t="s">
        <v>1</v>
      </c>
      <c r="L1008" s="46"/>
      <c r="M1008" s="236" t="s">
        <v>1</v>
      </c>
      <c r="N1008" s="237" t="s">
        <v>50</v>
      </c>
      <c r="O1008" s="93"/>
      <c r="P1008" s="238">
        <f>O1008*H1008</f>
        <v>0</v>
      </c>
      <c r="Q1008" s="238">
        <v>0.16</v>
      </c>
      <c r="R1008" s="238">
        <f>Q1008*H1008</f>
        <v>2.0800000000000001</v>
      </c>
      <c r="S1008" s="238">
        <v>0</v>
      </c>
      <c r="T1008" s="239">
        <f>S1008*H1008</f>
        <v>0</v>
      </c>
      <c r="U1008" s="40"/>
      <c r="V1008" s="40"/>
      <c r="W1008" s="40"/>
      <c r="X1008" s="40"/>
      <c r="Y1008" s="40"/>
      <c r="Z1008" s="40"/>
      <c r="AA1008" s="40"/>
      <c r="AB1008" s="40"/>
      <c r="AC1008" s="40"/>
      <c r="AD1008" s="40"/>
      <c r="AE1008" s="40"/>
      <c r="AR1008" s="240" t="s">
        <v>199</v>
      </c>
      <c r="AT1008" s="240" t="s">
        <v>196</v>
      </c>
      <c r="AU1008" s="240" t="s">
        <v>92</v>
      </c>
      <c r="AY1008" s="18" t="s">
        <v>193</v>
      </c>
      <c r="BE1008" s="241">
        <f>IF(N1008="základní",J1008,0)</f>
        <v>0</v>
      </c>
      <c r="BF1008" s="241">
        <f>IF(N1008="snížená",J1008,0)</f>
        <v>0</v>
      </c>
      <c r="BG1008" s="241">
        <f>IF(N1008="zákl. přenesená",J1008,0)</f>
        <v>0</v>
      </c>
      <c r="BH1008" s="241">
        <f>IF(N1008="sníž. přenesená",J1008,0)</f>
        <v>0</v>
      </c>
      <c r="BI1008" s="241">
        <f>IF(N1008="nulová",J1008,0)</f>
        <v>0</v>
      </c>
      <c r="BJ1008" s="18" t="s">
        <v>92</v>
      </c>
      <c r="BK1008" s="241">
        <f>ROUND(I1008*H1008,2)</f>
        <v>0</v>
      </c>
      <c r="BL1008" s="18" t="s">
        <v>199</v>
      </c>
      <c r="BM1008" s="240" t="s">
        <v>2123</v>
      </c>
    </row>
    <row r="1009" s="2" customFormat="1" ht="24.15" customHeight="1">
      <c r="A1009" s="40"/>
      <c r="B1009" s="41"/>
      <c r="C1009" s="229" t="s">
        <v>2124</v>
      </c>
      <c r="D1009" s="229" t="s">
        <v>196</v>
      </c>
      <c r="E1009" s="230" t="s">
        <v>2125</v>
      </c>
      <c r="F1009" s="231" t="s">
        <v>2126</v>
      </c>
      <c r="G1009" s="232" t="s">
        <v>256</v>
      </c>
      <c r="H1009" s="233">
        <v>5</v>
      </c>
      <c r="I1009" s="234"/>
      <c r="J1009" s="235">
        <f>ROUND(I1009*H1009,2)</f>
        <v>0</v>
      </c>
      <c r="K1009" s="231" t="s">
        <v>1</v>
      </c>
      <c r="L1009" s="46"/>
      <c r="M1009" s="236" t="s">
        <v>1</v>
      </c>
      <c r="N1009" s="237" t="s">
        <v>50</v>
      </c>
      <c r="O1009" s="93"/>
      <c r="P1009" s="238">
        <f>O1009*H1009</f>
        <v>0</v>
      </c>
      <c r="Q1009" s="238">
        <v>0.5</v>
      </c>
      <c r="R1009" s="238">
        <f>Q1009*H1009</f>
        <v>2.5</v>
      </c>
      <c r="S1009" s="238">
        <v>0</v>
      </c>
      <c r="T1009" s="239">
        <f>S1009*H1009</f>
        <v>0</v>
      </c>
      <c r="U1009" s="40"/>
      <c r="V1009" s="40"/>
      <c r="W1009" s="40"/>
      <c r="X1009" s="40"/>
      <c r="Y1009" s="40"/>
      <c r="Z1009" s="40"/>
      <c r="AA1009" s="40"/>
      <c r="AB1009" s="40"/>
      <c r="AC1009" s="40"/>
      <c r="AD1009" s="40"/>
      <c r="AE1009" s="40"/>
      <c r="AR1009" s="240" t="s">
        <v>199</v>
      </c>
      <c r="AT1009" s="240" t="s">
        <v>196</v>
      </c>
      <c r="AU1009" s="240" t="s">
        <v>92</v>
      </c>
      <c r="AY1009" s="18" t="s">
        <v>193</v>
      </c>
      <c r="BE1009" s="241">
        <f>IF(N1009="základní",J1009,0)</f>
        <v>0</v>
      </c>
      <c r="BF1009" s="241">
        <f>IF(N1009="snížená",J1009,0)</f>
        <v>0</v>
      </c>
      <c r="BG1009" s="241">
        <f>IF(N1009="zákl. přenesená",J1009,0)</f>
        <v>0</v>
      </c>
      <c r="BH1009" s="241">
        <f>IF(N1009="sníž. přenesená",J1009,0)</f>
        <v>0</v>
      </c>
      <c r="BI1009" s="241">
        <f>IF(N1009="nulová",J1009,0)</f>
        <v>0</v>
      </c>
      <c r="BJ1009" s="18" t="s">
        <v>92</v>
      </c>
      <c r="BK1009" s="241">
        <f>ROUND(I1009*H1009,2)</f>
        <v>0</v>
      </c>
      <c r="BL1009" s="18" t="s">
        <v>199</v>
      </c>
      <c r="BM1009" s="240" t="s">
        <v>2127</v>
      </c>
    </row>
    <row r="1010" s="2" customFormat="1" ht="24.15" customHeight="1">
      <c r="A1010" s="40"/>
      <c r="B1010" s="41"/>
      <c r="C1010" s="229" t="s">
        <v>2128</v>
      </c>
      <c r="D1010" s="229" t="s">
        <v>196</v>
      </c>
      <c r="E1010" s="230" t="s">
        <v>2129</v>
      </c>
      <c r="F1010" s="231" t="s">
        <v>2130</v>
      </c>
      <c r="G1010" s="232" t="s">
        <v>256</v>
      </c>
      <c r="H1010" s="233">
        <v>1</v>
      </c>
      <c r="I1010" s="234"/>
      <c r="J1010" s="235">
        <f>ROUND(I1010*H1010,2)</f>
        <v>0</v>
      </c>
      <c r="K1010" s="231" t="s">
        <v>1</v>
      </c>
      <c r="L1010" s="46"/>
      <c r="M1010" s="236" t="s">
        <v>1</v>
      </c>
      <c r="N1010" s="237" t="s">
        <v>50</v>
      </c>
      <c r="O1010" s="93"/>
      <c r="P1010" s="238">
        <f>O1010*H1010</f>
        <v>0</v>
      </c>
      <c r="Q1010" s="238">
        <v>0.070000000000000007</v>
      </c>
      <c r="R1010" s="238">
        <f>Q1010*H1010</f>
        <v>0.070000000000000007</v>
      </c>
      <c r="S1010" s="238">
        <v>0</v>
      </c>
      <c r="T1010" s="239">
        <f>S1010*H1010</f>
        <v>0</v>
      </c>
      <c r="U1010" s="40"/>
      <c r="V1010" s="40"/>
      <c r="W1010" s="40"/>
      <c r="X1010" s="40"/>
      <c r="Y1010" s="40"/>
      <c r="Z1010" s="40"/>
      <c r="AA1010" s="40"/>
      <c r="AB1010" s="40"/>
      <c r="AC1010" s="40"/>
      <c r="AD1010" s="40"/>
      <c r="AE1010" s="40"/>
      <c r="AR1010" s="240" t="s">
        <v>199</v>
      </c>
      <c r="AT1010" s="240" t="s">
        <v>196</v>
      </c>
      <c r="AU1010" s="240" t="s">
        <v>92</v>
      </c>
      <c r="AY1010" s="18" t="s">
        <v>193</v>
      </c>
      <c r="BE1010" s="241">
        <f>IF(N1010="základní",J1010,0)</f>
        <v>0</v>
      </c>
      <c r="BF1010" s="241">
        <f>IF(N1010="snížená",J1010,0)</f>
        <v>0</v>
      </c>
      <c r="BG1010" s="241">
        <f>IF(N1010="zákl. přenesená",J1010,0)</f>
        <v>0</v>
      </c>
      <c r="BH1010" s="241">
        <f>IF(N1010="sníž. přenesená",J1010,0)</f>
        <v>0</v>
      </c>
      <c r="BI1010" s="241">
        <f>IF(N1010="nulová",J1010,0)</f>
        <v>0</v>
      </c>
      <c r="BJ1010" s="18" t="s">
        <v>92</v>
      </c>
      <c r="BK1010" s="241">
        <f>ROUND(I1010*H1010,2)</f>
        <v>0</v>
      </c>
      <c r="BL1010" s="18" t="s">
        <v>199</v>
      </c>
      <c r="BM1010" s="240" t="s">
        <v>2131</v>
      </c>
    </row>
    <row r="1011" s="2" customFormat="1" ht="16.5" customHeight="1">
      <c r="A1011" s="40"/>
      <c r="B1011" s="41"/>
      <c r="C1011" s="229" t="s">
        <v>2132</v>
      </c>
      <c r="D1011" s="229" t="s">
        <v>196</v>
      </c>
      <c r="E1011" s="230" t="s">
        <v>2133</v>
      </c>
      <c r="F1011" s="231" t="s">
        <v>2134</v>
      </c>
      <c r="G1011" s="232" t="s">
        <v>256</v>
      </c>
      <c r="H1011" s="233">
        <v>5</v>
      </c>
      <c r="I1011" s="234"/>
      <c r="J1011" s="235">
        <f>ROUND(I1011*H1011,2)</f>
        <v>0</v>
      </c>
      <c r="K1011" s="231" t="s">
        <v>1</v>
      </c>
      <c r="L1011" s="46"/>
      <c r="M1011" s="236" t="s">
        <v>1</v>
      </c>
      <c r="N1011" s="237" t="s">
        <v>50</v>
      </c>
      <c r="O1011" s="93"/>
      <c r="P1011" s="238">
        <f>O1011*H1011</f>
        <v>0</v>
      </c>
      <c r="Q1011" s="238">
        <v>0.029999999999999999</v>
      </c>
      <c r="R1011" s="238">
        <f>Q1011*H1011</f>
        <v>0.14999999999999999</v>
      </c>
      <c r="S1011" s="238">
        <v>0</v>
      </c>
      <c r="T1011" s="239">
        <f>S1011*H1011</f>
        <v>0</v>
      </c>
      <c r="U1011" s="40"/>
      <c r="V1011" s="40"/>
      <c r="W1011" s="40"/>
      <c r="X1011" s="40"/>
      <c r="Y1011" s="40"/>
      <c r="Z1011" s="40"/>
      <c r="AA1011" s="40"/>
      <c r="AB1011" s="40"/>
      <c r="AC1011" s="40"/>
      <c r="AD1011" s="40"/>
      <c r="AE1011" s="40"/>
      <c r="AR1011" s="240" t="s">
        <v>199</v>
      </c>
      <c r="AT1011" s="240" t="s">
        <v>196</v>
      </c>
      <c r="AU1011" s="240" t="s">
        <v>92</v>
      </c>
      <c r="AY1011" s="18" t="s">
        <v>193</v>
      </c>
      <c r="BE1011" s="241">
        <f>IF(N1011="základní",J1011,0)</f>
        <v>0</v>
      </c>
      <c r="BF1011" s="241">
        <f>IF(N1011="snížená",J1011,0)</f>
        <v>0</v>
      </c>
      <c r="BG1011" s="241">
        <f>IF(N1011="zákl. přenesená",J1011,0)</f>
        <v>0</v>
      </c>
      <c r="BH1011" s="241">
        <f>IF(N1011="sníž. přenesená",J1011,0)</f>
        <v>0</v>
      </c>
      <c r="BI1011" s="241">
        <f>IF(N1011="nulová",J1011,0)</f>
        <v>0</v>
      </c>
      <c r="BJ1011" s="18" t="s">
        <v>92</v>
      </c>
      <c r="BK1011" s="241">
        <f>ROUND(I1011*H1011,2)</f>
        <v>0</v>
      </c>
      <c r="BL1011" s="18" t="s">
        <v>199</v>
      </c>
      <c r="BM1011" s="240" t="s">
        <v>2135</v>
      </c>
    </row>
    <row r="1012" s="2" customFormat="1" ht="16.5" customHeight="1">
      <c r="A1012" s="40"/>
      <c r="B1012" s="41"/>
      <c r="C1012" s="229" t="s">
        <v>2136</v>
      </c>
      <c r="D1012" s="229" t="s">
        <v>196</v>
      </c>
      <c r="E1012" s="230" t="s">
        <v>2137</v>
      </c>
      <c r="F1012" s="231" t="s">
        <v>2138</v>
      </c>
      <c r="G1012" s="232" t="s">
        <v>256</v>
      </c>
      <c r="H1012" s="233">
        <v>5</v>
      </c>
      <c r="I1012" s="234"/>
      <c r="J1012" s="235">
        <f>ROUND(I1012*H1012,2)</f>
        <v>0</v>
      </c>
      <c r="K1012" s="231" t="s">
        <v>1</v>
      </c>
      <c r="L1012" s="46"/>
      <c r="M1012" s="236" t="s">
        <v>1</v>
      </c>
      <c r="N1012" s="237" t="s">
        <v>50</v>
      </c>
      <c r="O1012" s="93"/>
      <c r="P1012" s="238">
        <f>O1012*H1012</f>
        <v>0</v>
      </c>
      <c r="Q1012" s="238">
        <v>0.02</v>
      </c>
      <c r="R1012" s="238">
        <f>Q1012*H1012</f>
        <v>0.10000000000000001</v>
      </c>
      <c r="S1012" s="238">
        <v>0</v>
      </c>
      <c r="T1012" s="239">
        <f>S1012*H1012</f>
        <v>0</v>
      </c>
      <c r="U1012" s="40"/>
      <c r="V1012" s="40"/>
      <c r="W1012" s="40"/>
      <c r="X1012" s="40"/>
      <c r="Y1012" s="40"/>
      <c r="Z1012" s="40"/>
      <c r="AA1012" s="40"/>
      <c r="AB1012" s="40"/>
      <c r="AC1012" s="40"/>
      <c r="AD1012" s="40"/>
      <c r="AE1012" s="40"/>
      <c r="AR1012" s="240" t="s">
        <v>199</v>
      </c>
      <c r="AT1012" s="240" t="s">
        <v>196</v>
      </c>
      <c r="AU1012" s="240" t="s">
        <v>92</v>
      </c>
      <c r="AY1012" s="18" t="s">
        <v>193</v>
      </c>
      <c r="BE1012" s="241">
        <f>IF(N1012="základní",J1012,0)</f>
        <v>0</v>
      </c>
      <c r="BF1012" s="241">
        <f>IF(N1012="snížená",J1012,0)</f>
        <v>0</v>
      </c>
      <c r="BG1012" s="241">
        <f>IF(N1012="zákl. přenesená",J1012,0)</f>
        <v>0</v>
      </c>
      <c r="BH1012" s="241">
        <f>IF(N1012="sníž. přenesená",J1012,0)</f>
        <v>0</v>
      </c>
      <c r="BI1012" s="241">
        <f>IF(N1012="nulová",J1012,0)</f>
        <v>0</v>
      </c>
      <c r="BJ1012" s="18" t="s">
        <v>92</v>
      </c>
      <c r="BK1012" s="241">
        <f>ROUND(I1012*H1012,2)</f>
        <v>0</v>
      </c>
      <c r="BL1012" s="18" t="s">
        <v>199</v>
      </c>
      <c r="BM1012" s="240" t="s">
        <v>2139</v>
      </c>
    </row>
    <row r="1013" s="2" customFormat="1" ht="16.5" customHeight="1">
      <c r="A1013" s="40"/>
      <c r="B1013" s="41"/>
      <c r="C1013" s="229" t="s">
        <v>2140</v>
      </c>
      <c r="D1013" s="229" t="s">
        <v>196</v>
      </c>
      <c r="E1013" s="230" t="s">
        <v>2141</v>
      </c>
      <c r="F1013" s="231" t="s">
        <v>2142</v>
      </c>
      <c r="G1013" s="232" t="s">
        <v>256</v>
      </c>
      <c r="H1013" s="233">
        <v>7</v>
      </c>
      <c r="I1013" s="234"/>
      <c r="J1013" s="235">
        <f>ROUND(I1013*H1013,2)</f>
        <v>0</v>
      </c>
      <c r="K1013" s="231" t="s">
        <v>1</v>
      </c>
      <c r="L1013" s="46"/>
      <c r="M1013" s="236" t="s">
        <v>1</v>
      </c>
      <c r="N1013" s="237" t="s">
        <v>50</v>
      </c>
      <c r="O1013" s="93"/>
      <c r="P1013" s="238">
        <f>O1013*H1013</f>
        <v>0</v>
      </c>
      <c r="Q1013" s="238">
        <v>0.025000000000000001</v>
      </c>
      <c r="R1013" s="238">
        <f>Q1013*H1013</f>
        <v>0.17500000000000002</v>
      </c>
      <c r="S1013" s="238">
        <v>0</v>
      </c>
      <c r="T1013" s="239">
        <f>S1013*H1013</f>
        <v>0</v>
      </c>
      <c r="U1013" s="40"/>
      <c r="V1013" s="40"/>
      <c r="W1013" s="40"/>
      <c r="X1013" s="40"/>
      <c r="Y1013" s="40"/>
      <c r="Z1013" s="40"/>
      <c r="AA1013" s="40"/>
      <c r="AB1013" s="40"/>
      <c r="AC1013" s="40"/>
      <c r="AD1013" s="40"/>
      <c r="AE1013" s="40"/>
      <c r="AR1013" s="240" t="s">
        <v>199</v>
      </c>
      <c r="AT1013" s="240" t="s">
        <v>196</v>
      </c>
      <c r="AU1013" s="240" t="s">
        <v>92</v>
      </c>
      <c r="AY1013" s="18" t="s">
        <v>193</v>
      </c>
      <c r="BE1013" s="241">
        <f>IF(N1013="základní",J1013,0)</f>
        <v>0</v>
      </c>
      <c r="BF1013" s="241">
        <f>IF(N1013="snížená",J1013,0)</f>
        <v>0</v>
      </c>
      <c r="BG1013" s="241">
        <f>IF(N1013="zákl. přenesená",J1013,0)</f>
        <v>0</v>
      </c>
      <c r="BH1013" s="241">
        <f>IF(N1013="sníž. přenesená",J1013,0)</f>
        <v>0</v>
      </c>
      <c r="BI1013" s="241">
        <f>IF(N1013="nulová",J1013,0)</f>
        <v>0</v>
      </c>
      <c r="BJ1013" s="18" t="s">
        <v>92</v>
      </c>
      <c r="BK1013" s="241">
        <f>ROUND(I1013*H1013,2)</f>
        <v>0</v>
      </c>
      <c r="BL1013" s="18" t="s">
        <v>199</v>
      </c>
      <c r="BM1013" s="240" t="s">
        <v>2143</v>
      </c>
    </row>
    <row r="1014" s="2" customFormat="1" ht="21.75" customHeight="1">
      <c r="A1014" s="40"/>
      <c r="B1014" s="41"/>
      <c r="C1014" s="229" t="s">
        <v>2144</v>
      </c>
      <c r="D1014" s="229" t="s">
        <v>196</v>
      </c>
      <c r="E1014" s="230" t="s">
        <v>2145</v>
      </c>
      <c r="F1014" s="231" t="s">
        <v>2146</v>
      </c>
      <c r="G1014" s="232" t="s">
        <v>256</v>
      </c>
      <c r="H1014" s="233">
        <v>2</v>
      </c>
      <c r="I1014" s="234"/>
      <c r="J1014" s="235">
        <f>ROUND(I1014*H1014,2)</f>
        <v>0</v>
      </c>
      <c r="K1014" s="231" t="s">
        <v>1</v>
      </c>
      <c r="L1014" s="46"/>
      <c r="M1014" s="236" t="s">
        <v>1</v>
      </c>
      <c r="N1014" s="237" t="s">
        <v>50</v>
      </c>
      <c r="O1014" s="93"/>
      <c r="P1014" s="238">
        <f>O1014*H1014</f>
        <v>0</v>
      </c>
      <c r="Q1014" s="238">
        <v>0.014999999999999999</v>
      </c>
      <c r="R1014" s="238">
        <f>Q1014*H1014</f>
        <v>0.029999999999999999</v>
      </c>
      <c r="S1014" s="238">
        <v>0</v>
      </c>
      <c r="T1014" s="239">
        <f>S1014*H1014</f>
        <v>0</v>
      </c>
      <c r="U1014" s="40"/>
      <c r="V1014" s="40"/>
      <c r="W1014" s="40"/>
      <c r="X1014" s="40"/>
      <c r="Y1014" s="40"/>
      <c r="Z1014" s="40"/>
      <c r="AA1014" s="40"/>
      <c r="AB1014" s="40"/>
      <c r="AC1014" s="40"/>
      <c r="AD1014" s="40"/>
      <c r="AE1014" s="40"/>
      <c r="AR1014" s="240" t="s">
        <v>199</v>
      </c>
      <c r="AT1014" s="240" t="s">
        <v>196</v>
      </c>
      <c r="AU1014" s="240" t="s">
        <v>92</v>
      </c>
      <c r="AY1014" s="18" t="s">
        <v>193</v>
      </c>
      <c r="BE1014" s="241">
        <f>IF(N1014="základní",J1014,0)</f>
        <v>0</v>
      </c>
      <c r="BF1014" s="241">
        <f>IF(N1014="snížená",J1014,0)</f>
        <v>0</v>
      </c>
      <c r="BG1014" s="241">
        <f>IF(N1014="zákl. přenesená",J1014,0)</f>
        <v>0</v>
      </c>
      <c r="BH1014" s="241">
        <f>IF(N1014="sníž. přenesená",J1014,0)</f>
        <v>0</v>
      </c>
      <c r="BI1014" s="241">
        <f>IF(N1014="nulová",J1014,0)</f>
        <v>0</v>
      </c>
      <c r="BJ1014" s="18" t="s">
        <v>92</v>
      </c>
      <c r="BK1014" s="241">
        <f>ROUND(I1014*H1014,2)</f>
        <v>0</v>
      </c>
      <c r="BL1014" s="18" t="s">
        <v>199</v>
      </c>
      <c r="BM1014" s="240" t="s">
        <v>2147</v>
      </c>
    </row>
    <row r="1015" s="2" customFormat="1" ht="16.5" customHeight="1">
      <c r="A1015" s="40"/>
      <c r="B1015" s="41"/>
      <c r="C1015" s="229" t="s">
        <v>2148</v>
      </c>
      <c r="D1015" s="229" t="s">
        <v>196</v>
      </c>
      <c r="E1015" s="230" t="s">
        <v>2149</v>
      </c>
      <c r="F1015" s="231" t="s">
        <v>2150</v>
      </c>
      <c r="G1015" s="232" t="s">
        <v>256</v>
      </c>
      <c r="H1015" s="233">
        <v>4</v>
      </c>
      <c r="I1015" s="234"/>
      <c r="J1015" s="235">
        <f>ROUND(I1015*H1015,2)</f>
        <v>0</v>
      </c>
      <c r="K1015" s="231" t="s">
        <v>1</v>
      </c>
      <c r="L1015" s="46"/>
      <c r="M1015" s="236" t="s">
        <v>1</v>
      </c>
      <c r="N1015" s="237" t="s">
        <v>50</v>
      </c>
      <c r="O1015" s="93"/>
      <c r="P1015" s="238">
        <f>O1015*H1015</f>
        <v>0</v>
      </c>
      <c r="Q1015" s="238">
        <v>0.014999999999999999</v>
      </c>
      <c r="R1015" s="238">
        <f>Q1015*H1015</f>
        <v>0.059999999999999998</v>
      </c>
      <c r="S1015" s="238">
        <v>0</v>
      </c>
      <c r="T1015" s="239">
        <f>S1015*H1015</f>
        <v>0</v>
      </c>
      <c r="U1015" s="40"/>
      <c r="V1015" s="40"/>
      <c r="W1015" s="40"/>
      <c r="X1015" s="40"/>
      <c r="Y1015" s="40"/>
      <c r="Z1015" s="40"/>
      <c r="AA1015" s="40"/>
      <c r="AB1015" s="40"/>
      <c r="AC1015" s="40"/>
      <c r="AD1015" s="40"/>
      <c r="AE1015" s="40"/>
      <c r="AR1015" s="240" t="s">
        <v>199</v>
      </c>
      <c r="AT1015" s="240" t="s">
        <v>196</v>
      </c>
      <c r="AU1015" s="240" t="s">
        <v>92</v>
      </c>
      <c r="AY1015" s="18" t="s">
        <v>193</v>
      </c>
      <c r="BE1015" s="241">
        <f>IF(N1015="základní",J1015,0)</f>
        <v>0</v>
      </c>
      <c r="BF1015" s="241">
        <f>IF(N1015="snížená",J1015,0)</f>
        <v>0</v>
      </c>
      <c r="BG1015" s="241">
        <f>IF(N1015="zákl. přenesená",J1015,0)</f>
        <v>0</v>
      </c>
      <c r="BH1015" s="241">
        <f>IF(N1015="sníž. přenesená",J1015,0)</f>
        <v>0</v>
      </c>
      <c r="BI1015" s="241">
        <f>IF(N1015="nulová",J1015,0)</f>
        <v>0</v>
      </c>
      <c r="BJ1015" s="18" t="s">
        <v>92</v>
      </c>
      <c r="BK1015" s="241">
        <f>ROUND(I1015*H1015,2)</f>
        <v>0</v>
      </c>
      <c r="BL1015" s="18" t="s">
        <v>199</v>
      </c>
      <c r="BM1015" s="240" t="s">
        <v>2151</v>
      </c>
    </row>
    <row r="1016" s="2" customFormat="1" ht="16.5" customHeight="1">
      <c r="A1016" s="40"/>
      <c r="B1016" s="41"/>
      <c r="C1016" s="229" t="s">
        <v>2152</v>
      </c>
      <c r="D1016" s="229" t="s">
        <v>196</v>
      </c>
      <c r="E1016" s="230" t="s">
        <v>2153</v>
      </c>
      <c r="F1016" s="231" t="s">
        <v>2154</v>
      </c>
      <c r="G1016" s="232" t="s">
        <v>256</v>
      </c>
      <c r="H1016" s="233">
        <v>4</v>
      </c>
      <c r="I1016" s="234"/>
      <c r="J1016" s="235">
        <f>ROUND(I1016*H1016,2)</f>
        <v>0</v>
      </c>
      <c r="K1016" s="231" t="s">
        <v>1</v>
      </c>
      <c r="L1016" s="46"/>
      <c r="M1016" s="236" t="s">
        <v>1</v>
      </c>
      <c r="N1016" s="237" t="s">
        <v>50</v>
      </c>
      <c r="O1016" s="93"/>
      <c r="P1016" s="238">
        <f>O1016*H1016</f>
        <v>0</v>
      </c>
      <c r="Q1016" s="238">
        <v>0.02</v>
      </c>
      <c r="R1016" s="238">
        <f>Q1016*H1016</f>
        <v>0.080000000000000002</v>
      </c>
      <c r="S1016" s="238">
        <v>0</v>
      </c>
      <c r="T1016" s="239">
        <f>S1016*H1016</f>
        <v>0</v>
      </c>
      <c r="U1016" s="40"/>
      <c r="V1016" s="40"/>
      <c r="W1016" s="40"/>
      <c r="X1016" s="40"/>
      <c r="Y1016" s="40"/>
      <c r="Z1016" s="40"/>
      <c r="AA1016" s="40"/>
      <c r="AB1016" s="40"/>
      <c r="AC1016" s="40"/>
      <c r="AD1016" s="40"/>
      <c r="AE1016" s="40"/>
      <c r="AR1016" s="240" t="s">
        <v>199</v>
      </c>
      <c r="AT1016" s="240" t="s">
        <v>196</v>
      </c>
      <c r="AU1016" s="240" t="s">
        <v>92</v>
      </c>
      <c r="AY1016" s="18" t="s">
        <v>193</v>
      </c>
      <c r="BE1016" s="241">
        <f>IF(N1016="základní",J1016,0)</f>
        <v>0</v>
      </c>
      <c r="BF1016" s="241">
        <f>IF(N1016="snížená",J1016,0)</f>
        <v>0</v>
      </c>
      <c r="BG1016" s="241">
        <f>IF(N1016="zákl. přenesená",J1016,0)</f>
        <v>0</v>
      </c>
      <c r="BH1016" s="241">
        <f>IF(N1016="sníž. přenesená",J1016,0)</f>
        <v>0</v>
      </c>
      <c r="BI1016" s="241">
        <f>IF(N1016="nulová",J1016,0)</f>
        <v>0</v>
      </c>
      <c r="BJ1016" s="18" t="s">
        <v>92</v>
      </c>
      <c r="BK1016" s="241">
        <f>ROUND(I1016*H1016,2)</f>
        <v>0</v>
      </c>
      <c r="BL1016" s="18" t="s">
        <v>199</v>
      </c>
      <c r="BM1016" s="240" t="s">
        <v>2155</v>
      </c>
    </row>
    <row r="1017" s="2" customFormat="1" ht="21.75" customHeight="1">
      <c r="A1017" s="40"/>
      <c r="B1017" s="41"/>
      <c r="C1017" s="229" t="s">
        <v>2156</v>
      </c>
      <c r="D1017" s="229" t="s">
        <v>196</v>
      </c>
      <c r="E1017" s="230" t="s">
        <v>2157</v>
      </c>
      <c r="F1017" s="231" t="s">
        <v>2158</v>
      </c>
      <c r="G1017" s="232" t="s">
        <v>256</v>
      </c>
      <c r="H1017" s="233">
        <v>10</v>
      </c>
      <c r="I1017" s="234"/>
      <c r="J1017" s="235">
        <f>ROUND(I1017*H1017,2)</f>
        <v>0</v>
      </c>
      <c r="K1017" s="231" t="s">
        <v>1</v>
      </c>
      <c r="L1017" s="46"/>
      <c r="M1017" s="236" t="s">
        <v>1</v>
      </c>
      <c r="N1017" s="237" t="s">
        <v>50</v>
      </c>
      <c r="O1017" s="93"/>
      <c r="P1017" s="238">
        <f>O1017*H1017</f>
        <v>0</v>
      </c>
      <c r="Q1017" s="238">
        <v>0.014999999999999999</v>
      </c>
      <c r="R1017" s="238">
        <f>Q1017*H1017</f>
        <v>0.14999999999999999</v>
      </c>
      <c r="S1017" s="238">
        <v>0</v>
      </c>
      <c r="T1017" s="239">
        <f>S1017*H1017</f>
        <v>0</v>
      </c>
      <c r="U1017" s="40"/>
      <c r="V1017" s="40"/>
      <c r="W1017" s="40"/>
      <c r="X1017" s="40"/>
      <c r="Y1017" s="40"/>
      <c r="Z1017" s="40"/>
      <c r="AA1017" s="40"/>
      <c r="AB1017" s="40"/>
      <c r="AC1017" s="40"/>
      <c r="AD1017" s="40"/>
      <c r="AE1017" s="40"/>
      <c r="AR1017" s="240" t="s">
        <v>199</v>
      </c>
      <c r="AT1017" s="240" t="s">
        <v>196</v>
      </c>
      <c r="AU1017" s="240" t="s">
        <v>92</v>
      </c>
      <c r="AY1017" s="18" t="s">
        <v>193</v>
      </c>
      <c r="BE1017" s="241">
        <f>IF(N1017="základní",J1017,0)</f>
        <v>0</v>
      </c>
      <c r="BF1017" s="241">
        <f>IF(N1017="snížená",J1017,0)</f>
        <v>0</v>
      </c>
      <c r="BG1017" s="241">
        <f>IF(N1017="zákl. přenesená",J1017,0)</f>
        <v>0</v>
      </c>
      <c r="BH1017" s="241">
        <f>IF(N1017="sníž. přenesená",J1017,0)</f>
        <v>0</v>
      </c>
      <c r="BI1017" s="241">
        <f>IF(N1017="nulová",J1017,0)</f>
        <v>0</v>
      </c>
      <c r="BJ1017" s="18" t="s">
        <v>92</v>
      </c>
      <c r="BK1017" s="241">
        <f>ROUND(I1017*H1017,2)</f>
        <v>0</v>
      </c>
      <c r="BL1017" s="18" t="s">
        <v>199</v>
      </c>
      <c r="BM1017" s="240" t="s">
        <v>2159</v>
      </c>
    </row>
    <row r="1018" s="2" customFormat="1" ht="21.75" customHeight="1">
      <c r="A1018" s="40"/>
      <c r="B1018" s="41"/>
      <c r="C1018" s="229" t="s">
        <v>2160</v>
      </c>
      <c r="D1018" s="229" t="s">
        <v>196</v>
      </c>
      <c r="E1018" s="230" t="s">
        <v>2161</v>
      </c>
      <c r="F1018" s="231" t="s">
        <v>2162</v>
      </c>
      <c r="G1018" s="232" t="s">
        <v>256</v>
      </c>
      <c r="H1018" s="233">
        <v>2</v>
      </c>
      <c r="I1018" s="234"/>
      <c r="J1018" s="235">
        <f>ROUND(I1018*H1018,2)</f>
        <v>0</v>
      </c>
      <c r="K1018" s="231" t="s">
        <v>1</v>
      </c>
      <c r="L1018" s="46"/>
      <c r="M1018" s="236" t="s">
        <v>1</v>
      </c>
      <c r="N1018" s="237" t="s">
        <v>50</v>
      </c>
      <c r="O1018" s="93"/>
      <c r="P1018" s="238">
        <f>O1018*H1018</f>
        <v>0</v>
      </c>
      <c r="Q1018" s="238">
        <v>0.001</v>
      </c>
      <c r="R1018" s="238">
        <f>Q1018*H1018</f>
        <v>0.002</v>
      </c>
      <c r="S1018" s="238">
        <v>0</v>
      </c>
      <c r="T1018" s="239">
        <f>S1018*H1018</f>
        <v>0</v>
      </c>
      <c r="U1018" s="40"/>
      <c r="V1018" s="40"/>
      <c r="W1018" s="40"/>
      <c r="X1018" s="40"/>
      <c r="Y1018" s="40"/>
      <c r="Z1018" s="40"/>
      <c r="AA1018" s="40"/>
      <c r="AB1018" s="40"/>
      <c r="AC1018" s="40"/>
      <c r="AD1018" s="40"/>
      <c r="AE1018" s="40"/>
      <c r="AR1018" s="240" t="s">
        <v>199</v>
      </c>
      <c r="AT1018" s="240" t="s">
        <v>196</v>
      </c>
      <c r="AU1018" s="240" t="s">
        <v>92</v>
      </c>
      <c r="AY1018" s="18" t="s">
        <v>193</v>
      </c>
      <c r="BE1018" s="241">
        <f>IF(N1018="základní",J1018,0)</f>
        <v>0</v>
      </c>
      <c r="BF1018" s="241">
        <f>IF(N1018="snížená",J1018,0)</f>
        <v>0</v>
      </c>
      <c r="BG1018" s="241">
        <f>IF(N1018="zákl. přenesená",J1018,0)</f>
        <v>0</v>
      </c>
      <c r="BH1018" s="241">
        <f>IF(N1018="sníž. přenesená",J1018,0)</f>
        <v>0</v>
      </c>
      <c r="BI1018" s="241">
        <f>IF(N1018="nulová",J1018,0)</f>
        <v>0</v>
      </c>
      <c r="BJ1018" s="18" t="s">
        <v>92</v>
      </c>
      <c r="BK1018" s="241">
        <f>ROUND(I1018*H1018,2)</f>
        <v>0</v>
      </c>
      <c r="BL1018" s="18" t="s">
        <v>199</v>
      </c>
      <c r="BM1018" s="240" t="s">
        <v>2163</v>
      </c>
    </row>
    <row r="1019" s="2" customFormat="1" ht="16.5" customHeight="1">
      <c r="A1019" s="40"/>
      <c r="B1019" s="41"/>
      <c r="C1019" s="229" t="s">
        <v>2164</v>
      </c>
      <c r="D1019" s="229" t="s">
        <v>196</v>
      </c>
      <c r="E1019" s="230" t="s">
        <v>2165</v>
      </c>
      <c r="F1019" s="231" t="s">
        <v>2166</v>
      </c>
      <c r="G1019" s="232" t="s">
        <v>256</v>
      </c>
      <c r="H1019" s="233">
        <v>2</v>
      </c>
      <c r="I1019" s="234"/>
      <c r="J1019" s="235">
        <f>ROUND(I1019*H1019,2)</f>
        <v>0</v>
      </c>
      <c r="K1019" s="231" t="s">
        <v>1</v>
      </c>
      <c r="L1019" s="46"/>
      <c r="M1019" s="236" t="s">
        <v>1</v>
      </c>
      <c r="N1019" s="237" t="s">
        <v>50</v>
      </c>
      <c r="O1019" s="93"/>
      <c r="P1019" s="238">
        <f>O1019*H1019</f>
        <v>0</v>
      </c>
      <c r="Q1019" s="238">
        <v>0.059999999999999998</v>
      </c>
      <c r="R1019" s="238">
        <f>Q1019*H1019</f>
        <v>0.12</v>
      </c>
      <c r="S1019" s="238">
        <v>0</v>
      </c>
      <c r="T1019" s="239">
        <f>S1019*H1019</f>
        <v>0</v>
      </c>
      <c r="U1019" s="40"/>
      <c r="V1019" s="40"/>
      <c r="W1019" s="40"/>
      <c r="X1019" s="40"/>
      <c r="Y1019" s="40"/>
      <c r="Z1019" s="40"/>
      <c r="AA1019" s="40"/>
      <c r="AB1019" s="40"/>
      <c r="AC1019" s="40"/>
      <c r="AD1019" s="40"/>
      <c r="AE1019" s="40"/>
      <c r="AR1019" s="240" t="s">
        <v>199</v>
      </c>
      <c r="AT1019" s="240" t="s">
        <v>196</v>
      </c>
      <c r="AU1019" s="240" t="s">
        <v>92</v>
      </c>
      <c r="AY1019" s="18" t="s">
        <v>193</v>
      </c>
      <c r="BE1019" s="241">
        <f>IF(N1019="základní",J1019,0)</f>
        <v>0</v>
      </c>
      <c r="BF1019" s="241">
        <f>IF(N1019="snížená",J1019,0)</f>
        <v>0</v>
      </c>
      <c r="BG1019" s="241">
        <f>IF(N1019="zákl. přenesená",J1019,0)</f>
        <v>0</v>
      </c>
      <c r="BH1019" s="241">
        <f>IF(N1019="sníž. přenesená",J1019,0)</f>
        <v>0</v>
      </c>
      <c r="BI1019" s="241">
        <f>IF(N1019="nulová",J1019,0)</f>
        <v>0</v>
      </c>
      <c r="BJ1019" s="18" t="s">
        <v>92</v>
      </c>
      <c r="BK1019" s="241">
        <f>ROUND(I1019*H1019,2)</f>
        <v>0</v>
      </c>
      <c r="BL1019" s="18" t="s">
        <v>199</v>
      </c>
      <c r="BM1019" s="240" t="s">
        <v>2167</v>
      </c>
    </row>
    <row r="1020" s="12" customFormat="1" ht="25.92" customHeight="1">
      <c r="A1020" s="12"/>
      <c r="B1020" s="213"/>
      <c r="C1020" s="214"/>
      <c r="D1020" s="215" t="s">
        <v>84</v>
      </c>
      <c r="E1020" s="216" t="s">
        <v>2168</v>
      </c>
      <c r="F1020" s="216" t="s">
        <v>2169</v>
      </c>
      <c r="G1020" s="214"/>
      <c r="H1020" s="214"/>
      <c r="I1020" s="217"/>
      <c r="J1020" s="218">
        <f>BK1020</f>
        <v>0</v>
      </c>
      <c r="K1020" s="214"/>
      <c r="L1020" s="219"/>
      <c r="M1020" s="220"/>
      <c r="N1020" s="221"/>
      <c r="O1020" s="221"/>
      <c r="P1020" s="222">
        <f>P1021+P1022+P1023+P1036+P1056+P1060+P1063+P1082</f>
        <v>0</v>
      </c>
      <c r="Q1020" s="221"/>
      <c r="R1020" s="222">
        <f>R1021+R1022+R1023+R1036+R1056+R1060+R1063+R1082</f>
        <v>0.070891630000000011</v>
      </c>
      <c r="S1020" s="221"/>
      <c r="T1020" s="223">
        <f>T1021+T1022+T1023+T1036+T1056+T1060+T1063+T1082</f>
        <v>0</v>
      </c>
      <c r="U1020" s="12"/>
      <c r="V1020" s="12"/>
      <c r="W1020" s="12"/>
      <c r="X1020" s="12"/>
      <c r="Y1020" s="12"/>
      <c r="Z1020" s="12"/>
      <c r="AA1020" s="12"/>
      <c r="AB1020" s="12"/>
      <c r="AC1020" s="12"/>
      <c r="AD1020" s="12"/>
      <c r="AE1020" s="12"/>
      <c r="AR1020" s="224" t="s">
        <v>92</v>
      </c>
      <c r="AT1020" s="225" t="s">
        <v>84</v>
      </c>
      <c r="AU1020" s="225" t="s">
        <v>85</v>
      </c>
      <c r="AY1020" s="224" t="s">
        <v>193</v>
      </c>
      <c r="BK1020" s="226">
        <f>BK1021+BK1022+BK1023+BK1036+BK1056+BK1060+BK1063+BK1082</f>
        <v>0</v>
      </c>
    </row>
    <row r="1021" s="2" customFormat="1" ht="24.15" customHeight="1">
      <c r="A1021" s="40"/>
      <c r="B1021" s="41"/>
      <c r="C1021" s="229" t="s">
        <v>2170</v>
      </c>
      <c r="D1021" s="229" t="s">
        <v>196</v>
      </c>
      <c r="E1021" s="230" t="s">
        <v>2171</v>
      </c>
      <c r="F1021" s="231" t="s">
        <v>2172</v>
      </c>
      <c r="G1021" s="232" t="s">
        <v>256</v>
      </c>
      <c r="H1021" s="233">
        <v>1</v>
      </c>
      <c r="I1021" s="234"/>
      <c r="J1021" s="235">
        <f>ROUND(I1021*H1021,2)</f>
        <v>0</v>
      </c>
      <c r="K1021" s="231" t="s">
        <v>1</v>
      </c>
      <c r="L1021" s="46"/>
      <c r="M1021" s="236" t="s">
        <v>1</v>
      </c>
      <c r="N1021" s="237" t="s">
        <v>50</v>
      </c>
      <c r="O1021" s="93"/>
      <c r="P1021" s="238">
        <f>O1021*H1021</f>
        <v>0</v>
      </c>
      <c r="Q1021" s="238">
        <v>0</v>
      </c>
      <c r="R1021" s="238">
        <f>Q1021*H1021</f>
        <v>0</v>
      </c>
      <c r="S1021" s="238">
        <v>0</v>
      </c>
      <c r="T1021" s="239">
        <f>S1021*H1021</f>
        <v>0</v>
      </c>
      <c r="U1021" s="40"/>
      <c r="V1021" s="40"/>
      <c r="W1021" s="40"/>
      <c r="X1021" s="40"/>
      <c r="Y1021" s="40"/>
      <c r="Z1021" s="40"/>
      <c r="AA1021" s="40"/>
      <c r="AB1021" s="40"/>
      <c r="AC1021" s="40"/>
      <c r="AD1021" s="40"/>
      <c r="AE1021" s="40"/>
      <c r="AR1021" s="240" t="s">
        <v>199</v>
      </c>
      <c r="AT1021" s="240" t="s">
        <v>196</v>
      </c>
      <c r="AU1021" s="240" t="s">
        <v>92</v>
      </c>
      <c r="AY1021" s="18" t="s">
        <v>193</v>
      </c>
      <c r="BE1021" s="241">
        <f>IF(N1021="základní",J1021,0)</f>
        <v>0</v>
      </c>
      <c r="BF1021" s="241">
        <f>IF(N1021="snížená",J1021,0)</f>
        <v>0</v>
      </c>
      <c r="BG1021" s="241">
        <f>IF(N1021="zákl. přenesená",J1021,0)</f>
        <v>0</v>
      </c>
      <c r="BH1021" s="241">
        <f>IF(N1021="sníž. přenesená",J1021,0)</f>
        <v>0</v>
      </c>
      <c r="BI1021" s="241">
        <f>IF(N1021="nulová",J1021,0)</f>
        <v>0</v>
      </c>
      <c r="BJ1021" s="18" t="s">
        <v>92</v>
      </c>
      <c r="BK1021" s="241">
        <f>ROUND(I1021*H1021,2)</f>
        <v>0</v>
      </c>
      <c r="BL1021" s="18" t="s">
        <v>199</v>
      </c>
      <c r="BM1021" s="240" t="s">
        <v>2173</v>
      </c>
    </row>
    <row r="1022" s="2" customFormat="1" ht="44.25" customHeight="1">
      <c r="A1022" s="40"/>
      <c r="B1022" s="41"/>
      <c r="C1022" s="229" t="s">
        <v>2174</v>
      </c>
      <c r="D1022" s="229" t="s">
        <v>196</v>
      </c>
      <c r="E1022" s="230" t="s">
        <v>2175</v>
      </c>
      <c r="F1022" s="231" t="s">
        <v>2176</v>
      </c>
      <c r="G1022" s="232" t="s">
        <v>207</v>
      </c>
      <c r="H1022" s="233">
        <v>1</v>
      </c>
      <c r="I1022" s="234"/>
      <c r="J1022" s="235">
        <f>ROUND(I1022*H1022,2)</f>
        <v>0</v>
      </c>
      <c r="K1022" s="231" t="s">
        <v>1</v>
      </c>
      <c r="L1022" s="46"/>
      <c r="M1022" s="236" t="s">
        <v>1</v>
      </c>
      <c r="N1022" s="237" t="s">
        <v>50</v>
      </c>
      <c r="O1022" s="93"/>
      <c r="P1022" s="238">
        <f>O1022*H1022</f>
        <v>0</v>
      </c>
      <c r="Q1022" s="238">
        <v>0</v>
      </c>
      <c r="R1022" s="238">
        <f>Q1022*H1022</f>
        <v>0</v>
      </c>
      <c r="S1022" s="238">
        <v>0</v>
      </c>
      <c r="T1022" s="239">
        <f>S1022*H1022</f>
        <v>0</v>
      </c>
      <c r="U1022" s="40"/>
      <c r="V1022" s="40"/>
      <c r="W1022" s="40"/>
      <c r="X1022" s="40"/>
      <c r="Y1022" s="40"/>
      <c r="Z1022" s="40"/>
      <c r="AA1022" s="40"/>
      <c r="AB1022" s="40"/>
      <c r="AC1022" s="40"/>
      <c r="AD1022" s="40"/>
      <c r="AE1022" s="40"/>
      <c r="AR1022" s="240" t="s">
        <v>199</v>
      </c>
      <c r="AT1022" s="240" t="s">
        <v>196</v>
      </c>
      <c r="AU1022" s="240" t="s">
        <v>92</v>
      </c>
      <c r="AY1022" s="18" t="s">
        <v>193</v>
      </c>
      <c r="BE1022" s="241">
        <f>IF(N1022="základní",J1022,0)</f>
        <v>0</v>
      </c>
      <c r="BF1022" s="241">
        <f>IF(N1022="snížená",J1022,0)</f>
        <v>0</v>
      </c>
      <c r="BG1022" s="241">
        <f>IF(N1022="zákl. přenesená",J1022,0)</f>
        <v>0</v>
      </c>
      <c r="BH1022" s="241">
        <f>IF(N1022="sníž. přenesená",J1022,0)</f>
        <v>0</v>
      </c>
      <c r="BI1022" s="241">
        <f>IF(N1022="nulová",J1022,0)</f>
        <v>0</v>
      </c>
      <c r="BJ1022" s="18" t="s">
        <v>92</v>
      </c>
      <c r="BK1022" s="241">
        <f>ROUND(I1022*H1022,2)</f>
        <v>0</v>
      </c>
      <c r="BL1022" s="18" t="s">
        <v>199</v>
      </c>
      <c r="BM1022" s="240" t="s">
        <v>2177</v>
      </c>
    </row>
    <row r="1023" s="12" customFormat="1" ht="22.8" customHeight="1">
      <c r="A1023" s="12"/>
      <c r="B1023" s="213"/>
      <c r="C1023" s="214"/>
      <c r="D1023" s="215" t="s">
        <v>84</v>
      </c>
      <c r="E1023" s="227" t="s">
        <v>2178</v>
      </c>
      <c r="F1023" s="227" t="s">
        <v>2179</v>
      </c>
      <c r="G1023" s="214"/>
      <c r="H1023" s="214"/>
      <c r="I1023" s="217"/>
      <c r="J1023" s="228">
        <f>BK1023</f>
        <v>0</v>
      </c>
      <c r="K1023" s="214"/>
      <c r="L1023" s="219"/>
      <c r="M1023" s="220"/>
      <c r="N1023" s="221"/>
      <c r="O1023" s="221"/>
      <c r="P1023" s="222">
        <f>SUM(P1024:P1035)</f>
        <v>0</v>
      </c>
      <c r="Q1023" s="221"/>
      <c r="R1023" s="222">
        <f>SUM(R1024:R1035)</f>
        <v>0</v>
      </c>
      <c r="S1023" s="221"/>
      <c r="T1023" s="223">
        <f>SUM(T1024:T1035)</f>
        <v>0</v>
      </c>
      <c r="U1023" s="12"/>
      <c r="V1023" s="12"/>
      <c r="W1023" s="12"/>
      <c r="X1023" s="12"/>
      <c r="Y1023" s="12"/>
      <c r="Z1023" s="12"/>
      <c r="AA1023" s="12"/>
      <c r="AB1023" s="12"/>
      <c r="AC1023" s="12"/>
      <c r="AD1023" s="12"/>
      <c r="AE1023" s="12"/>
      <c r="AR1023" s="224" t="s">
        <v>92</v>
      </c>
      <c r="AT1023" s="225" t="s">
        <v>84</v>
      </c>
      <c r="AU1023" s="225" t="s">
        <v>92</v>
      </c>
      <c r="AY1023" s="224" t="s">
        <v>193</v>
      </c>
      <c r="BK1023" s="226">
        <f>SUM(BK1024:BK1035)</f>
        <v>0</v>
      </c>
    </row>
    <row r="1024" s="2" customFormat="1" ht="16.5" customHeight="1">
      <c r="A1024" s="40"/>
      <c r="B1024" s="41"/>
      <c r="C1024" s="286" t="s">
        <v>2180</v>
      </c>
      <c r="D1024" s="286" t="s">
        <v>509</v>
      </c>
      <c r="E1024" s="287" t="s">
        <v>2181</v>
      </c>
      <c r="F1024" s="288" t="s">
        <v>2182</v>
      </c>
      <c r="G1024" s="289" t="s">
        <v>256</v>
      </c>
      <c r="H1024" s="290">
        <v>1</v>
      </c>
      <c r="I1024" s="291"/>
      <c r="J1024" s="292">
        <f>ROUND(I1024*H1024,2)</f>
        <v>0</v>
      </c>
      <c r="K1024" s="288" t="s">
        <v>1</v>
      </c>
      <c r="L1024" s="293"/>
      <c r="M1024" s="294" t="s">
        <v>1</v>
      </c>
      <c r="N1024" s="295" t="s">
        <v>50</v>
      </c>
      <c r="O1024" s="93"/>
      <c r="P1024" s="238">
        <f>O1024*H1024</f>
        <v>0</v>
      </c>
      <c r="Q1024" s="238">
        <v>0</v>
      </c>
      <c r="R1024" s="238">
        <f>Q1024*H1024</f>
        <v>0</v>
      </c>
      <c r="S1024" s="238">
        <v>0</v>
      </c>
      <c r="T1024" s="239">
        <f>S1024*H1024</f>
        <v>0</v>
      </c>
      <c r="U1024" s="40"/>
      <c r="V1024" s="40"/>
      <c r="W1024" s="40"/>
      <c r="X1024" s="40"/>
      <c r="Y1024" s="40"/>
      <c r="Z1024" s="40"/>
      <c r="AA1024" s="40"/>
      <c r="AB1024" s="40"/>
      <c r="AC1024" s="40"/>
      <c r="AD1024" s="40"/>
      <c r="AE1024" s="40"/>
      <c r="AR1024" s="240" t="s">
        <v>266</v>
      </c>
      <c r="AT1024" s="240" t="s">
        <v>509</v>
      </c>
      <c r="AU1024" s="240" t="s">
        <v>94</v>
      </c>
      <c r="AY1024" s="18" t="s">
        <v>193</v>
      </c>
      <c r="BE1024" s="241">
        <f>IF(N1024="základní",J1024,0)</f>
        <v>0</v>
      </c>
      <c r="BF1024" s="241">
        <f>IF(N1024="snížená",J1024,0)</f>
        <v>0</v>
      </c>
      <c r="BG1024" s="241">
        <f>IF(N1024="zákl. přenesená",J1024,0)</f>
        <v>0</v>
      </c>
      <c r="BH1024" s="241">
        <f>IF(N1024="sníž. přenesená",J1024,0)</f>
        <v>0</v>
      </c>
      <c r="BI1024" s="241">
        <f>IF(N1024="nulová",J1024,0)</f>
        <v>0</v>
      </c>
      <c r="BJ1024" s="18" t="s">
        <v>92</v>
      </c>
      <c r="BK1024" s="241">
        <f>ROUND(I1024*H1024,2)</f>
        <v>0</v>
      </c>
      <c r="BL1024" s="18" t="s">
        <v>199</v>
      </c>
      <c r="BM1024" s="240" t="s">
        <v>2183</v>
      </c>
    </row>
    <row r="1025" s="2" customFormat="1" ht="16.5" customHeight="1">
      <c r="A1025" s="40"/>
      <c r="B1025" s="41"/>
      <c r="C1025" s="286" t="s">
        <v>2184</v>
      </c>
      <c r="D1025" s="286" t="s">
        <v>509</v>
      </c>
      <c r="E1025" s="287" t="s">
        <v>2185</v>
      </c>
      <c r="F1025" s="288" t="s">
        <v>2186</v>
      </c>
      <c r="G1025" s="289" t="s">
        <v>256</v>
      </c>
      <c r="H1025" s="290">
        <v>1</v>
      </c>
      <c r="I1025" s="291"/>
      <c r="J1025" s="292">
        <f>ROUND(I1025*H1025,2)</f>
        <v>0</v>
      </c>
      <c r="K1025" s="288" t="s">
        <v>1</v>
      </c>
      <c r="L1025" s="293"/>
      <c r="M1025" s="294" t="s">
        <v>1</v>
      </c>
      <c r="N1025" s="295" t="s">
        <v>50</v>
      </c>
      <c r="O1025" s="93"/>
      <c r="P1025" s="238">
        <f>O1025*H1025</f>
        <v>0</v>
      </c>
      <c r="Q1025" s="238">
        <v>0</v>
      </c>
      <c r="R1025" s="238">
        <f>Q1025*H1025</f>
        <v>0</v>
      </c>
      <c r="S1025" s="238">
        <v>0</v>
      </c>
      <c r="T1025" s="239">
        <f>S1025*H1025</f>
        <v>0</v>
      </c>
      <c r="U1025" s="40"/>
      <c r="V1025" s="40"/>
      <c r="W1025" s="40"/>
      <c r="X1025" s="40"/>
      <c r="Y1025" s="40"/>
      <c r="Z1025" s="40"/>
      <c r="AA1025" s="40"/>
      <c r="AB1025" s="40"/>
      <c r="AC1025" s="40"/>
      <c r="AD1025" s="40"/>
      <c r="AE1025" s="40"/>
      <c r="AR1025" s="240" t="s">
        <v>266</v>
      </c>
      <c r="AT1025" s="240" t="s">
        <v>509</v>
      </c>
      <c r="AU1025" s="240" t="s">
        <v>94</v>
      </c>
      <c r="AY1025" s="18" t="s">
        <v>193</v>
      </c>
      <c r="BE1025" s="241">
        <f>IF(N1025="základní",J1025,0)</f>
        <v>0</v>
      </c>
      <c r="BF1025" s="241">
        <f>IF(N1025="snížená",J1025,0)</f>
        <v>0</v>
      </c>
      <c r="BG1025" s="241">
        <f>IF(N1025="zákl. přenesená",J1025,0)</f>
        <v>0</v>
      </c>
      <c r="BH1025" s="241">
        <f>IF(N1025="sníž. přenesená",J1025,0)</f>
        <v>0</v>
      </c>
      <c r="BI1025" s="241">
        <f>IF(N1025="nulová",J1025,0)</f>
        <v>0</v>
      </c>
      <c r="BJ1025" s="18" t="s">
        <v>92</v>
      </c>
      <c r="BK1025" s="241">
        <f>ROUND(I1025*H1025,2)</f>
        <v>0</v>
      </c>
      <c r="BL1025" s="18" t="s">
        <v>199</v>
      </c>
      <c r="BM1025" s="240" t="s">
        <v>2187</v>
      </c>
    </row>
    <row r="1026" s="2" customFormat="1" ht="16.5" customHeight="1">
      <c r="A1026" s="40"/>
      <c r="B1026" s="41"/>
      <c r="C1026" s="286" t="s">
        <v>2188</v>
      </c>
      <c r="D1026" s="286" t="s">
        <v>509</v>
      </c>
      <c r="E1026" s="287" t="s">
        <v>2189</v>
      </c>
      <c r="F1026" s="288" t="s">
        <v>2190</v>
      </c>
      <c r="G1026" s="289" t="s">
        <v>256</v>
      </c>
      <c r="H1026" s="290">
        <v>5</v>
      </c>
      <c r="I1026" s="291"/>
      <c r="J1026" s="292">
        <f>ROUND(I1026*H1026,2)</f>
        <v>0</v>
      </c>
      <c r="K1026" s="288" t="s">
        <v>1</v>
      </c>
      <c r="L1026" s="293"/>
      <c r="M1026" s="294" t="s">
        <v>1</v>
      </c>
      <c r="N1026" s="295" t="s">
        <v>50</v>
      </c>
      <c r="O1026" s="93"/>
      <c r="P1026" s="238">
        <f>O1026*H1026</f>
        <v>0</v>
      </c>
      <c r="Q1026" s="238">
        <v>0</v>
      </c>
      <c r="R1026" s="238">
        <f>Q1026*H1026</f>
        <v>0</v>
      </c>
      <c r="S1026" s="238">
        <v>0</v>
      </c>
      <c r="T1026" s="239">
        <f>S1026*H1026</f>
        <v>0</v>
      </c>
      <c r="U1026" s="40"/>
      <c r="V1026" s="40"/>
      <c r="W1026" s="40"/>
      <c r="X1026" s="40"/>
      <c r="Y1026" s="40"/>
      <c r="Z1026" s="40"/>
      <c r="AA1026" s="40"/>
      <c r="AB1026" s="40"/>
      <c r="AC1026" s="40"/>
      <c r="AD1026" s="40"/>
      <c r="AE1026" s="40"/>
      <c r="AR1026" s="240" t="s">
        <v>266</v>
      </c>
      <c r="AT1026" s="240" t="s">
        <v>509</v>
      </c>
      <c r="AU1026" s="240" t="s">
        <v>94</v>
      </c>
      <c r="AY1026" s="18" t="s">
        <v>193</v>
      </c>
      <c r="BE1026" s="241">
        <f>IF(N1026="základní",J1026,0)</f>
        <v>0</v>
      </c>
      <c r="BF1026" s="241">
        <f>IF(N1026="snížená",J1026,0)</f>
        <v>0</v>
      </c>
      <c r="BG1026" s="241">
        <f>IF(N1026="zákl. přenesená",J1026,0)</f>
        <v>0</v>
      </c>
      <c r="BH1026" s="241">
        <f>IF(N1026="sníž. přenesená",J1026,0)</f>
        <v>0</v>
      </c>
      <c r="BI1026" s="241">
        <f>IF(N1026="nulová",J1026,0)</f>
        <v>0</v>
      </c>
      <c r="BJ1026" s="18" t="s">
        <v>92</v>
      </c>
      <c r="BK1026" s="241">
        <f>ROUND(I1026*H1026,2)</f>
        <v>0</v>
      </c>
      <c r="BL1026" s="18" t="s">
        <v>199</v>
      </c>
      <c r="BM1026" s="240" t="s">
        <v>2191</v>
      </c>
    </row>
    <row r="1027" s="2" customFormat="1" ht="16.5" customHeight="1">
      <c r="A1027" s="40"/>
      <c r="B1027" s="41"/>
      <c r="C1027" s="286" t="s">
        <v>2192</v>
      </c>
      <c r="D1027" s="286" t="s">
        <v>509</v>
      </c>
      <c r="E1027" s="287" t="s">
        <v>2193</v>
      </c>
      <c r="F1027" s="288" t="s">
        <v>2194</v>
      </c>
      <c r="G1027" s="289" t="s">
        <v>256</v>
      </c>
      <c r="H1027" s="290">
        <v>2</v>
      </c>
      <c r="I1027" s="291"/>
      <c r="J1027" s="292">
        <f>ROUND(I1027*H1027,2)</f>
        <v>0</v>
      </c>
      <c r="K1027" s="288" t="s">
        <v>1</v>
      </c>
      <c r="L1027" s="293"/>
      <c r="M1027" s="294" t="s">
        <v>1</v>
      </c>
      <c r="N1027" s="295" t="s">
        <v>50</v>
      </c>
      <c r="O1027" s="93"/>
      <c r="P1027" s="238">
        <f>O1027*H1027</f>
        <v>0</v>
      </c>
      <c r="Q1027" s="238">
        <v>0</v>
      </c>
      <c r="R1027" s="238">
        <f>Q1027*H1027</f>
        <v>0</v>
      </c>
      <c r="S1027" s="238">
        <v>0</v>
      </c>
      <c r="T1027" s="239">
        <f>S1027*H1027</f>
        <v>0</v>
      </c>
      <c r="U1027" s="40"/>
      <c r="V1027" s="40"/>
      <c r="W1027" s="40"/>
      <c r="X1027" s="40"/>
      <c r="Y1027" s="40"/>
      <c r="Z1027" s="40"/>
      <c r="AA1027" s="40"/>
      <c r="AB1027" s="40"/>
      <c r="AC1027" s="40"/>
      <c r="AD1027" s="40"/>
      <c r="AE1027" s="40"/>
      <c r="AR1027" s="240" t="s">
        <v>266</v>
      </c>
      <c r="AT1027" s="240" t="s">
        <v>509</v>
      </c>
      <c r="AU1027" s="240" t="s">
        <v>94</v>
      </c>
      <c r="AY1027" s="18" t="s">
        <v>193</v>
      </c>
      <c r="BE1027" s="241">
        <f>IF(N1027="základní",J1027,0)</f>
        <v>0</v>
      </c>
      <c r="BF1027" s="241">
        <f>IF(N1027="snížená",J1027,0)</f>
        <v>0</v>
      </c>
      <c r="BG1027" s="241">
        <f>IF(N1027="zákl. přenesená",J1027,0)</f>
        <v>0</v>
      </c>
      <c r="BH1027" s="241">
        <f>IF(N1027="sníž. přenesená",J1027,0)</f>
        <v>0</v>
      </c>
      <c r="BI1027" s="241">
        <f>IF(N1027="nulová",J1027,0)</f>
        <v>0</v>
      </c>
      <c r="BJ1027" s="18" t="s">
        <v>92</v>
      </c>
      <c r="BK1027" s="241">
        <f>ROUND(I1027*H1027,2)</f>
        <v>0</v>
      </c>
      <c r="BL1027" s="18" t="s">
        <v>199</v>
      </c>
      <c r="BM1027" s="240" t="s">
        <v>2195</v>
      </c>
    </row>
    <row r="1028" s="2" customFormat="1" ht="16.5" customHeight="1">
      <c r="A1028" s="40"/>
      <c r="B1028" s="41"/>
      <c r="C1028" s="286" t="s">
        <v>2196</v>
      </c>
      <c r="D1028" s="286" t="s">
        <v>509</v>
      </c>
      <c r="E1028" s="287" t="s">
        <v>2197</v>
      </c>
      <c r="F1028" s="288" t="s">
        <v>2198</v>
      </c>
      <c r="G1028" s="289" t="s">
        <v>256</v>
      </c>
      <c r="H1028" s="290">
        <v>9</v>
      </c>
      <c r="I1028" s="291"/>
      <c r="J1028" s="292">
        <f>ROUND(I1028*H1028,2)</f>
        <v>0</v>
      </c>
      <c r="K1028" s="288" t="s">
        <v>1</v>
      </c>
      <c r="L1028" s="293"/>
      <c r="M1028" s="294" t="s">
        <v>1</v>
      </c>
      <c r="N1028" s="295" t="s">
        <v>50</v>
      </c>
      <c r="O1028" s="93"/>
      <c r="P1028" s="238">
        <f>O1028*H1028</f>
        <v>0</v>
      </c>
      <c r="Q1028" s="238">
        <v>0</v>
      </c>
      <c r="R1028" s="238">
        <f>Q1028*H1028</f>
        <v>0</v>
      </c>
      <c r="S1028" s="238">
        <v>0</v>
      </c>
      <c r="T1028" s="239">
        <f>S1028*H1028</f>
        <v>0</v>
      </c>
      <c r="U1028" s="40"/>
      <c r="V1028" s="40"/>
      <c r="W1028" s="40"/>
      <c r="X1028" s="40"/>
      <c r="Y1028" s="40"/>
      <c r="Z1028" s="40"/>
      <c r="AA1028" s="40"/>
      <c r="AB1028" s="40"/>
      <c r="AC1028" s="40"/>
      <c r="AD1028" s="40"/>
      <c r="AE1028" s="40"/>
      <c r="AR1028" s="240" t="s">
        <v>266</v>
      </c>
      <c r="AT1028" s="240" t="s">
        <v>509</v>
      </c>
      <c r="AU1028" s="240" t="s">
        <v>94</v>
      </c>
      <c r="AY1028" s="18" t="s">
        <v>193</v>
      </c>
      <c r="BE1028" s="241">
        <f>IF(N1028="základní",J1028,0)</f>
        <v>0</v>
      </c>
      <c r="BF1028" s="241">
        <f>IF(N1028="snížená",J1028,0)</f>
        <v>0</v>
      </c>
      <c r="BG1028" s="241">
        <f>IF(N1028="zákl. přenesená",J1028,0)</f>
        <v>0</v>
      </c>
      <c r="BH1028" s="241">
        <f>IF(N1028="sníž. přenesená",J1028,0)</f>
        <v>0</v>
      </c>
      <c r="BI1028" s="241">
        <f>IF(N1028="nulová",J1028,0)</f>
        <v>0</v>
      </c>
      <c r="BJ1028" s="18" t="s">
        <v>92</v>
      </c>
      <c r="BK1028" s="241">
        <f>ROUND(I1028*H1028,2)</f>
        <v>0</v>
      </c>
      <c r="BL1028" s="18" t="s">
        <v>199</v>
      </c>
      <c r="BM1028" s="240" t="s">
        <v>2199</v>
      </c>
    </row>
    <row r="1029" s="2" customFormat="1" ht="16.5" customHeight="1">
      <c r="A1029" s="40"/>
      <c r="B1029" s="41"/>
      <c r="C1029" s="286" t="s">
        <v>2200</v>
      </c>
      <c r="D1029" s="286" t="s">
        <v>509</v>
      </c>
      <c r="E1029" s="287" t="s">
        <v>2201</v>
      </c>
      <c r="F1029" s="288" t="s">
        <v>2202</v>
      </c>
      <c r="G1029" s="289" t="s">
        <v>256</v>
      </c>
      <c r="H1029" s="290">
        <v>2</v>
      </c>
      <c r="I1029" s="291"/>
      <c r="J1029" s="292">
        <f>ROUND(I1029*H1029,2)</f>
        <v>0</v>
      </c>
      <c r="K1029" s="288" t="s">
        <v>1</v>
      </c>
      <c r="L1029" s="293"/>
      <c r="M1029" s="294" t="s">
        <v>1</v>
      </c>
      <c r="N1029" s="295" t="s">
        <v>50</v>
      </c>
      <c r="O1029" s="93"/>
      <c r="P1029" s="238">
        <f>O1029*H1029</f>
        <v>0</v>
      </c>
      <c r="Q1029" s="238">
        <v>0</v>
      </c>
      <c r="R1029" s="238">
        <f>Q1029*H1029</f>
        <v>0</v>
      </c>
      <c r="S1029" s="238">
        <v>0</v>
      </c>
      <c r="T1029" s="239">
        <f>S1029*H1029</f>
        <v>0</v>
      </c>
      <c r="U1029" s="40"/>
      <c r="V1029" s="40"/>
      <c r="W1029" s="40"/>
      <c r="X1029" s="40"/>
      <c r="Y1029" s="40"/>
      <c r="Z1029" s="40"/>
      <c r="AA1029" s="40"/>
      <c r="AB1029" s="40"/>
      <c r="AC1029" s="40"/>
      <c r="AD1029" s="40"/>
      <c r="AE1029" s="40"/>
      <c r="AR1029" s="240" t="s">
        <v>266</v>
      </c>
      <c r="AT1029" s="240" t="s">
        <v>509</v>
      </c>
      <c r="AU1029" s="240" t="s">
        <v>94</v>
      </c>
      <c r="AY1029" s="18" t="s">
        <v>193</v>
      </c>
      <c r="BE1029" s="241">
        <f>IF(N1029="základní",J1029,0)</f>
        <v>0</v>
      </c>
      <c r="BF1029" s="241">
        <f>IF(N1029="snížená",J1029,0)</f>
        <v>0</v>
      </c>
      <c r="BG1029" s="241">
        <f>IF(N1029="zákl. přenesená",J1029,0)</f>
        <v>0</v>
      </c>
      <c r="BH1029" s="241">
        <f>IF(N1029="sníž. přenesená",J1029,0)</f>
        <v>0</v>
      </c>
      <c r="BI1029" s="241">
        <f>IF(N1029="nulová",J1029,0)</f>
        <v>0</v>
      </c>
      <c r="BJ1029" s="18" t="s">
        <v>92</v>
      </c>
      <c r="BK1029" s="241">
        <f>ROUND(I1029*H1029,2)</f>
        <v>0</v>
      </c>
      <c r="BL1029" s="18" t="s">
        <v>199</v>
      </c>
      <c r="BM1029" s="240" t="s">
        <v>2203</v>
      </c>
    </row>
    <row r="1030" s="2" customFormat="1" ht="16.5" customHeight="1">
      <c r="A1030" s="40"/>
      <c r="B1030" s="41"/>
      <c r="C1030" s="286" t="s">
        <v>2204</v>
      </c>
      <c r="D1030" s="286" t="s">
        <v>509</v>
      </c>
      <c r="E1030" s="287" t="s">
        <v>2205</v>
      </c>
      <c r="F1030" s="288" t="s">
        <v>2206</v>
      </c>
      <c r="G1030" s="289" t="s">
        <v>256</v>
      </c>
      <c r="H1030" s="290">
        <v>1</v>
      </c>
      <c r="I1030" s="291"/>
      <c r="J1030" s="292">
        <f>ROUND(I1030*H1030,2)</f>
        <v>0</v>
      </c>
      <c r="K1030" s="288" t="s">
        <v>1</v>
      </c>
      <c r="L1030" s="293"/>
      <c r="M1030" s="294" t="s">
        <v>1</v>
      </c>
      <c r="N1030" s="295" t="s">
        <v>50</v>
      </c>
      <c r="O1030" s="93"/>
      <c r="P1030" s="238">
        <f>O1030*H1030</f>
        <v>0</v>
      </c>
      <c r="Q1030" s="238">
        <v>0</v>
      </c>
      <c r="R1030" s="238">
        <f>Q1030*H1030</f>
        <v>0</v>
      </c>
      <c r="S1030" s="238">
        <v>0</v>
      </c>
      <c r="T1030" s="239">
        <f>S1030*H1030</f>
        <v>0</v>
      </c>
      <c r="U1030" s="40"/>
      <c r="V1030" s="40"/>
      <c r="W1030" s="40"/>
      <c r="X1030" s="40"/>
      <c r="Y1030" s="40"/>
      <c r="Z1030" s="40"/>
      <c r="AA1030" s="40"/>
      <c r="AB1030" s="40"/>
      <c r="AC1030" s="40"/>
      <c r="AD1030" s="40"/>
      <c r="AE1030" s="40"/>
      <c r="AR1030" s="240" t="s">
        <v>266</v>
      </c>
      <c r="AT1030" s="240" t="s">
        <v>509</v>
      </c>
      <c r="AU1030" s="240" t="s">
        <v>94</v>
      </c>
      <c r="AY1030" s="18" t="s">
        <v>193</v>
      </c>
      <c r="BE1030" s="241">
        <f>IF(N1030="základní",J1030,0)</f>
        <v>0</v>
      </c>
      <c r="BF1030" s="241">
        <f>IF(N1030="snížená",J1030,0)</f>
        <v>0</v>
      </c>
      <c r="BG1030" s="241">
        <f>IF(N1030="zákl. přenesená",J1030,0)</f>
        <v>0</v>
      </c>
      <c r="BH1030" s="241">
        <f>IF(N1030="sníž. přenesená",J1030,0)</f>
        <v>0</v>
      </c>
      <c r="BI1030" s="241">
        <f>IF(N1030="nulová",J1030,0)</f>
        <v>0</v>
      </c>
      <c r="BJ1030" s="18" t="s">
        <v>92</v>
      </c>
      <c r="BK1030" s="241">
        <f>ROUND(I1030*H1030,2)</f>
        <v>0</v>
      </c>
      <c r="BL1030" s="18" t="s">
        <v>199</v>
      </c>
      <c r="BM1030" s="240" t="s">
        <v>2207</v>
      </c>
    </row>
    <row r="1031" s="2" customFormat="1" ht="16.5" customHeight="1">
      <c r="A1031" s="40"/>
      <c r="B1031" s="41"/>
      <c r="C1031" s="286" t="s">
        <v>2208</v>
      </c>
      <c r="D1031" s="286" t="s">
        <v>509</v>
      </c>
      <c r="E1031" s="287" t="s">
        <v>2209</v>
      </c>
      <c r="F1031" s="288" t="s">
        <v>2210</v>
      </c>
      <c r="G1031" s="289" t="s">
        <v>256</v>
      </c>
      <c r="H1031" s="290">
        <v>3</v>
      </c>
      <c r="I1031" s="291"/>
      <c r="J1031" s="292">
        <f>ROUND(I1031*H1031,2)</f>
        <v>0</v>
      </c>
      <c r="K1031" s="288" t="s">
        <v>1</v>
      </c>
      <c r="L1031" s="293"/>
      <c r="M1031" s="294" t="s">
        <v>1</v>
      </c>
      <c r="N1031" s="295" t="s">
        <v>50</v>
      </c>
      <c r="O1031" s="93"/>
      <c r="P1031" s="238">
        <f>O1031*H1031</f>
        <v>0</v>
      </c>
      <c r="Q1031" s="238">
        <v>0</v>
      </c>
      <c r="R1031" s="238">
        <f>Q1031*H1031</f>
        <v>0</v>
      </c>
      <c r="S1031" s="238">
        <v>0</v>
      </c>
      <c r="T1031" s="239">
        <f>S1031*H1031</f>
        <v>0</v>
      </c>
      <c r="U1031" s="40"/>
      <c r="V1031" s="40"/>
      <c r="W1031" s="40"/>
      <c r="X1031" s="40"/>
      <c r="Y1031" s="40"/>
      <c r="Z1031" s="40"/>
      <c r="AA1031" s="40"/>
      <c r="AB1031" s="40"/>
      <c r="AC1031" s="40"/>
      <c r="AD1031" s="40"/>
      <c r="AE1031" s="40"/>
      <c r="AR1031" s="240" t="s">
        <v>266</v>
      </c>
      <c r="AT1031" s="240" t="s">
        <v>509</v>
      </c>
      <c r="AU1031" s="240" t="s">
        <v>94</v>
      </c>
      <c r="AY1031" s="18" t="s">
        <v>193</v>
      </c>
      <c r="BE1031" s="241">
        <f>IF(N1031="základní",J1031,0)</f>
        <v>0</v>
      </c>
      <c r="BF1031" s="241">
        <f>IF(N1031="snížená",J1031,0)</f>
        <v>0</v>
      </c>
      <c r="BG1031" s="241">
        <f>IF(N1031="zákl. přenesená",J1031,0)</f>
        <v>0</v>
      </c>
      <c r="BH1031" s="241">
        <f>IF(N1031="sníž. přenesená",J1031,0)</f>
        <v>0</v>
      </c>
      <c r="BI1031" s="241">
        <f>IF(N1031="nulová",J1031,0)</f>
        <v>0</v>
      </c>
      <c r="BJ1031" s="18" t="s">
        <v>92</v>
      </c>
      <c r="BK1031" s="241">
        <f>ROUND(I1031*H1031,2)</f>
        <v>0</v>
      </c>
      <c r="BL1031" s="18" t="s">
        <v>199</v>
      </c>
      <c r="BM1031" s="240" t="s">
        <v>2211</v>
      </c>
    </row>
    <row r="1032" s="2" customFormat="1" ht="16.5" customHeight="1">
      <c r="A1032" s="40"/>
      <c r="B1032" s="41"/>
      <c r="C1032" s="286" t="s">
        <v>2212</v>
      </c>
      <c r="D1032" s="286" t="s">
        <v>509</v>
      </c>
      <c r="E1032" s="287" t="s">
        <v>2213</v>
      </c>
      <c r="F1032" s="288" t="s">
        <v>2214</v>
      </c>
      <c r="G1032" s="289" t="s">
        <v>160</v>
      </c>
      <c r="H1032" s="290">
        <v>15</v>
      </c>
      <c r="I1032" s="291"/>
      <c r="J1032" s="292">
        <f>ROUND(I1032*H1032,2)</f>
        <v>0</v>
      </c>
      <c r="K1032" s="288" t="s">
        <v>1</v>
      </c>
      <c r="L1032" s="293"/>
      <c r="M1032" s="294" t="s">
        <v>1</v>
      </c>
      <c r="N1032" s="295" t="s">
        <v>50</v>
      </c>
      <c r="O1032" s="93"/>
      <c r="P1032" s="238">
        <f>O1032*H1032</f>
        <v>0</v>
      </c>
      <c r="Q1032" s="238">
        <v>0</v>
      </c>
      <c r="R1032" s="238">
        <f>Q1032*H1032</f>
        <v>0</v>
      </c>
      <c r="S1032" s="238">
        <v>0</v>
      </c>
      <c r="T1032" s="239">
        <f>S1032*H1032</f>
        <v>0</v>
      </c>
      <c r="U1032" s="40"/>
      <c r="V1032" s="40"/>
      <c r="W1032" s="40"/>
      <c r="X1032" s="40"/>
      <c r="Y1032" s="40"/>
      <c r="Z1032" s="40"/>
      <c r="AA1032" s="40"/>
      <c r="AB1032" s="40"/>
      <c r="AC1032" s="40"/>
      <c r="AD1032" s="40"/>
      <c r="AE1032" s="40"/>
      <c r="AR1032" s="240" t="s">
        <v>266</v>
      </c>
      <c r="AT1032" s="240" t="s">
        <v>509</v>
      </c>
      <c r="AU1032" s="240" t="s">
        <v>94</v>
      </c>
      <c r="AY1032" s="18" t="s">
        <v>193</v>
      </c>
      <c r="BE1032" s="241">
        <f>IF(N1032="základní",J1032,0)</f>
        <v>0</v>
      </c>
      <c r="BF1032" s="241">
        <f>IF(N1032="snížená",J1032,0)</f>
        <v>0</v>
      </c>
      <c r="BG1032" s="241">
        <f>IF(N1032="zákl. přenesená",J1032,0)</f>
        <v>0</v>
      </c>
      <c r="BH1032" s="241">
        <f>IF(N1032="sníž. přenesená",J1032,0)</f>
        <v>0</v>
      </c>
      <c r="BI1032" s="241">
        <f>IF(N1032="nulová",J1032,0)</f>
        <v>0</v>
      </c>
      <c r="BJ1032" s="18" t="s">
        <v>92</v>
      </c>
      <c r="BK1032" s="241">
        <f>ROUND(I1032*H1032,2)</f>
        <v>0</v>
      </c>
      <c r="BL1032" s="18" t="s">
        <v>199</v>
      </c>
      <c r="BM1032" s="240" t="s">
        <v>2215</v>
      </c>
    </row>
    <row r="1033" s="2" customFormat="1" ht="16.5" customHeight="1">
      <c r="A1033" s="40"/>
      <c r="B1033" s="41"/>
      <c r="C1033" s="286" t="s">
        <v>2216</v>
      </c>
      <c r="D1033" s="286" t="s">
        <v>509</v>
      </c>
      <c r="E1033" s="287" t="s">
        <v>2217</v>
      </c>
      <c r="F1033" s="288" t="s">
        <v>2218</v>
      </c>
      <c r="G1033" s="289" t="s">
        <v>160</v>
      </c>
      <c r="H1033" s="290">
        <v>5</v>
      </c>
      <c r="I1033" s="291"/>
      <c r="J1033" s="292">
        <f>ROUND(I1033*H1033,2)</f>
        <v>0</v>
      </c>
      <c r="K1033" s="288" t="s">
        <v>1</v>
      </c>
      <c r="L1033" s="293"/>
      <c r="M1033" s="294" t="s">
        <v>1</v>
      </c>
      <c r="N1033" s="295" t="s">
        <v>50</v>
      </c>
      <c r="O1033" s="93"/>
      <c r="P1033" s="238">
        <f>O1033*H1033</f>
        <v>0</v>
      </c>
      <c r="Q1033" s="238">
        <v>0</v>
      </c>
      <c r="R1033" s="238">
        <f>Q1033*H1033</f>
        <v>0</v>
      </c>
      <c r="S1033" s="238">
        <v>0</v>
      </c>
      <c r="T1033" s="239">
        <f>S1033*H1033</f>
        <v>0</v>
      </c>
      <c r="U1033" s="40"/>
      <c r="V1033" s="40"/>
      <c r="W1033" s="40"/>
      <c r="X1033" s="40"/>
      <c r="Y1033" s="40"/>
      <c r="Z1033" s="40"/>
      <c r="AA1033" s="40"/>
      <c r="AB1033" s="40"/>
      <c r="AC1033" s="40"/>
      <c r="AD1033" s="40"/>
      <c r="AE1033" s="40"/>
      <c r="AR1033" s="240" t="s">
        <v>266</v>
      </c>
      <c r="AT1033" s="240" t="s">
        <v>509</v>
      </c>
      <c r="AU1033" s="240" t="s">
        <v>94</v>
      </c>
      <c r="AY1033" s="18" t="s">
        <v>193</v>
      </c>
      <c r="BE1033" s="241">
        <f>IF(N1033="základní",J1033,0)</f>
        <v>0</v>
      </c>
      <c r="BF1033" s="241">
        <f>IF(N1033="snížená",J1033,0)</f>
        <v>0</v>
      </c>
      <c r="BG1033" s="241">
        <f>IF(N1033="zákl. přenesená",J1033,0)</f>
        <v>0</v>
      </c>
      <c r="BH1033" s="241">
        <f>IF(N1033="sníž. přenesená",J1033,0)</f>
        <v>0</v>
      </c>
      <c r="BI1033" s="241">
        <f>IF(N1033="nulová",J1033,0)</f>
        <v>0</v>
      </c>
      <c r="BJ1033" s="18" t="s">
        <v>92</v>
      </c>
      <c r="BK1033" s="241">
        <f>ROUND(I1033*H1033,2)</f>
        <v>0</v>
      </c>
      <c r="BL1033" s="18" t="s">
        <v>199</v>
      </c>
      <c r="BM1033" s="240" t="s">
        <v>2219</v>
      </c>
    </row>
    <row r="1034" s="2" customFormat="1" ht="16.5" customHeight="1">
      <c r="A1034" s="40"/>
      <c r="B1034" s="41"/>
      <c r="C1034" s="229" t="s">
        <v>2220</v>
      </c>
      <c r="D1034" s="229" t="s">
        <v>196</v>
      </c>
      <c r="E1034" s="230" t="s">
        <v>2221</v>
      </c>
      <c r="F1034" s="231" t="s">
        <v>2222</v>
      </c>
      <c r="G1034" s="232" t="s">
        <v>2223</v>
      </c>
      <c r="H1034" s="233">
        <v>112</v>
      </c>
      <c r="I1034" s="234"/>
      <c r="J1034" s="235">
        <f>ROUND(I1034*H1034,2)</f>
        <v>0</v>
      </c>
      <c r="K1034" s="231" t="s">
        <v>222</v>
      </c>
      <c r="L1034" s="46"/>
      <c r="M1034" s="236" t="s">
        <v>1</v>
      </c>
      <c r="N1034" s="237" t="s">
        <v>50</v>
      </c>
      <c r="O1034" s="93"/>
      <c r="P1034" s="238">
        <f>O1034*H1034</f>
        <v>0</v>
      </c>
      <c r="Q1034" s="238">
        <v>0</v>
      </c>
      <c r="R1034" s="238">
        <f>Q1034*H1034</f>
        <v>0</v>
      </c>
      <c r="S1034" s="238">
        <v>0</v>
      </c>
      <c r="T1034" s="239">
        <f>S1034*H1034</f>
        <v>0</v>
      </c>
      <c r="U1034" s="40"/>
      <c r="V1034" s="40"/>
      <c r="W1034" s="40"/>
      <c r="X1034" s="40"/>
      <c r="Y1034" s="40"/>
      <c r="Z1034" s="40"/>
      <c r="AA1034" s="40"/>
      <c r="AB1034" s="40"/>
      <c r="AC1034" s="40"/>
      <c r="AD1034" s="40"/>
      <c r="AE1034" s="40"/>
      <c r="AR1034" s="240" t="s">
        <v>2224</v>
      </c>
      <c r="AT1034" s="240" t="s">
        <v>196</v>
      </c>
      <c r="AU1034" s="240" t="s">
        <v>94</v>
      </c>
      <c r="AY1034" s="18" t="s">
        <v>193</v>
      </c>
      <c r="BE1034" s="241">
        <f>IF(N1034="základní",J1034,0)</f>
        <v>0</v>
      </c>
      <c r="BF1034" s="241">
        <f>IF(N1034="snížená",J1034,0)</f>
        <v>0</v>
      </c>
      <c r="BG1034" s="241">
        <f>IF(N1034="zákl. přenesená",J1034,0)</f>
        <v>0</v>
      </c>
      <c r="BH1034" s="241">
        <f>IF(N1034="sníž. přenesená",J1034,0)</f>
        <v>0</v>
      </c>
      <c r="BI1034" s="241">
        <f>IF(N1034="nulová",J1034,0)</f>
        <v>0</v>
      </c>
      <c r="BJ1034" s="18" t="s">
        <v>92</v>
      </c>
      <c r="BK1034" s="241">
        <f>ROUND(I1034*H1034,2)</f>
        <v>0</v>
      </c>
      <c r="BL1034" s="18" t="s">
        <v>2224</v>
      </c>
      <c r="BM1034" s="240" t="s">
        <v>2225</v>
      </c>
    </row>
    <row r="1035" s="14" customFormat="1">
      <c r="A1035" s="14"/>
      <c r="B1035" s="253"/>
      <c r="C1035" s="254"/>
      <c r="D1035" s="244" t="s">
        <v>201</v>
      </c>
      <c r="E1035" s="255" t="s">
        <v>1</v>
      </c>
      <c r="F1035" s="256" t="s">
        <v>2226</v>
      </c>
      <c r="G1035" s="254"/>
      <c r="H1035" s="257">
        <v>112</v>
      </c>
      <c r="I1035" s="258"/>
      <c r="J1035" s="254"/>
      <c r="K1035" s="254"/>
      <c r="L1035" s="259"/>
      <c r="M1035" s="260"/>
      <c r="N1035" s="261"/>
      <c r="O1035" s="261"/>
      <c r="P1035" s="261"/>
      <c r="Q1035" s="261"/>
      <c r="R1035" s="261"/>
      <c r="S1035" s="261"/>
      <c r="T1035" s="262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63" t="s">
        <v>201</v>
      </c>
      <c r="AU1035" s="263" t="s">
        <v>94</v>
      </c>
      <c r="AV1035" s="14" t="s">
        <v>94</v>
      </c>
      <c r="AW1035" s="14" t="s">
        <v>40</v>
      </c>
      <c r="AX1035" s="14" t="s">
        <v>92</v>
      </c>
      <c r="AY1035" s="263" t="s">
        <v>193</v>
      </c>
    </row>
    <row r="1036" s="12" customFormat="1" ht="22.8" customHeight="1">
      <c r="A1036" s="12"/>
      <c r="B1036" s="213"/>
      <c r="C1036" s="214"/>
      <c r="D1036" s="215" t="s">
        <v>84</v>
      </c>
      <c r="E1036" s="227" t="s">
        <v>2227</v>
      </c>
      <c r="F1036" s="227" t="s">
        <v>2228</v>
      </c>
      <c r="G1036" s="214"/>
      <c r="H1036" s="214"/>
      <c r="I1036" s="217"/>
      <c r="J1036" s="228">
        <f>BK1036</f>
        <v>0</v>
      </c>
      <c r="K1036" s="214"/>
      <c r="L1036" s="219"/>
      <c r="M1036" s="220"/>
      <c r="N1036" s="221"/>
      <c r="O1036" s="221"/>
      <c r="P1036" s="222">
        <f>SUM(P1037:P1055)</f>
        <v>0</v>
      </c>
      <c r="Q1036" s="221"/>
      <c r="R1036" s="222">
        <f>SUM(R1037:R1055)</f>
        <v>0</v>
      </c>
      <c r="S1036" s="221"/>
      <c r="T1036" s="223">
        <f>SUM(T1037:T1055)</f>
        <v>0</v>
      </c>
      <c r="U1036" s="12"/>
      <c r="V1036" s="12"/>
      <c r="W1036" s="12"/>
      <c r="X1036" s="12"/>
      <c r="Y1036" s="12"/>
      <c r="Z1036" s="12"/>
      <c r="AA1036" s="12"/>
      <c r="AB1036" s="12"/>
      <c r="AC1036" s="12"/>
      <c r="AD1036" s="12"/>
      <c r="AE1036" s="12"/>
      <c r="AR1036" s="224" t="s">
        <v>92</v>
      </c>
      <c r="AT1036" s="225" t="s">
        <v>84</v>
      </c>
      <c r="AU1036" s="225" t="s">
        <v>92</v>
      </c>
      <c r="AY1036" s="224" t="s">
        <v>193</v>
      </c>
      <c r="BK1036" s="226">
        <f>SUM(BK1037:BK1055)</f>
        <v>0</v>
      </c>
    </row>
    <row r="1037" s="2" customFormat="1" ht="16.5" customHeight="1">
      <c r="A1037" s="40"/>
      <c r="B1037" s="41"/>
      <c r="C1037" s="286" t="s">
        <v>2229</v>
      </c>
      <c r="D1037" s="286" t="s">
        <v>509</v>
      </c>
      <c r="E1037" s="287" t="s">
        <v>2230</v>
      </c>
      <c r="F1037" s="288" t="s">
        <v>2231</v>
      </c>
      <c r="G1037" s="289" t="s">
        <v>2232</v>
      </c>
      <c r="H1037" s="290">
        <v>1</v>
      </c>
      <c r="I1037" s="291"/>
      <c r="J1037" s="292">
        <f>ROUND(I1037*H1037,2)</f>
        <v>0</v>
      </c>
      <c r="K1037" s="288" t="s">
        <v>1</v>
      </c>
      <c r="L1037" s="293"/>
      <c r="M1037" s="294" t="s">
        <v>1</v>
      </c>
      <c r="N1037" s="295" t="s">
        <v>50</v>
      </c>
      <c r="O1037" s="93"/>
      <c r="P1037" s="238">
        <f>O1037*H1037</f>
        <v>0</v>
      </c>
      <c r="Q1037" s="238">
        <v>0</v>
      </c>
      <c r="R1037" s="238">
        <f>Q1037*H1037</f>
        <v>0</v>
      </c>
      <c r="S1037" s="238">
        <v>0</v>
      </c>
      <c r="T1037" s="239">
        <f>S1037*H1037</f>
        <v>0</v>
      </c>
      <c r="U1037" s="40"/>
      <c r="V1037" s="40"/>
      <c r="W1037" s="40"/>
      <c r="X1037" s="40"/>
      <c r="Y1037" s="40"/>
      <c r="Z1037" s="40"/>
      <c r="AA1037" s="40"/>
      <c r="AB1037" s="40"/>
      <c r="AC1037" s="40"/>
      <c r="AD1037" s="40"/>
      <c r="AE1037" s="40"/>
      <c r="AR1037" s="240" t="s">
        <v>266</v>
      </c>
      <c r="AT1037" s="240" t="s">
        <v>509</v>
      </c>
      <c r="AU1037" s="240" t="s">
        <v>94</v>
      </c>
      <c r="AY1037" s="18" t="s">
        <v>193</v>
      </c>
      <c r="BE1037" s="241">
        <f>IF(N1037="základní",J1037,0)</f>
        <v>0</v>
      </c>
      <c r="BF1037" s="241">
        <f>IF(N1037="snížená",J1037,0)</f>
        <v>0</v>
      </c>
      <c r="BG1037" s="241">
        <f>IF(N1037="zákl. přenesená",J1037,0)</f>
        <v>0</v>
      </c>
      <c r="BH1037" s="241">
        <f>IF(N1037="sníž. přenesená",J1037,0)</f>
        <v>0</v>
      </c>
      <c r="BI1037" s="241">
        <f>IF(N1037="nulová",J1037,0)</f>
        <v>0</v>
      </c>
      <c r="BJ1037" s="18" t="s">
        <v>92</v>
      </c>
      <c r="BK1037" s="241">
        <f>ROUND(I1037*H1037,2)</f>
        <v>0</v>
      </c>
      <c r="BL1037" s="18" t="s">
        <v>199</v>
      </c>
      <c r="BM1037" s="240" t="s">
        <v>2233</v>
      </c>
    </row>
    <row r="1038" s="2" customFormat="1" ht="16.5" customHeight="1">
      <c r="A1038" s="40"/>
      <c r="B1038" s="41"/>
      <c r="C1038" s="286" t="s">
        <v>2234</v>
      </c>
      <c r="D1038" s="286" t="s">
        <v>509</v>
      </c>
      <c r="E1038" s="287" t="s">
        <v>2235</v>
      </c>
      <c r="F1038" s="288" t="s">
        <v>2236</v>
      </c>
      <c r="G1038" s="289" t="s">
        <v>160</v>
      </c>
      <c r="H1038" s="290">
        <v>60</v>
      </c>
      <c r="I1038" s="291"/>
      <c r="J1038" s="292">
        <f>ROUND(I1038*H1038,2)</f>
        <v>0</v>
      </c>
      <c r="K1038" s="288" t="s">
        <v>1</v>
      </c>
      <c r="L1038" s="293"/>
      <c r="M1038" s="294" t="s">
        <v>1</v>
      </c>
      <c r="N1038" s="295" t="s">
        <v>50</v>
      </c>
      <c r="O1038" s="93"/>
      <c r="P1038" s="238">
        <f>O1038*H1038</f>
        <v>0</v>
      </c>
      <c r="Q1038" s="238">
        <v>0</v>
      </c>
      <c r="R1038" s="238">
        <f>Q1038*H1038</f>
        <v>0</v>
      </c>
      <c r="S1038" s="238">
        <v>0</v>
      </c>
      <c r="T1038" s="239">
        <f>S1038*H1038</f>
        <v>0</v>
      </c>
      <c r="U1038" s="40"/>
      <c r="V1038" s="40"/>
      <c r="W1038" s="40"/>
      <c r="X1038" s="40"/>
      <c r="Y1038" s="40"/>
      <c r="Z1038" s="40"/>
      <c r="AA1038" s="40"/>
      <c r="AB1038" s="40"/>
      <c r="AC1038" s="40"/>
      <c r="AD1038" s="40"/>
      <c r="AE1038" s="40"/>
      <c r="AR1038" s="240" t="s">
        <v>266</v>
      </c>
      <c r="AT1038" s="240" t="s">
        <v>509</v>
      </c>
      <c r="AU1038" s="240" t="s">
        <v>94</v>
      </c>
      <c r="AY1038" s="18" t="s">
        <v>193</v>
      </c>
      <c r="BE1038" s="241">
        <f>IF(N1038="základní",J1038,0)</f>
        <v>0</v>
      </c>
      <c r="BF1038" s="241">
        <f>IF(N1038="snížená",J1038,0)</f>
        <v>0</v>
      </c>
      <c r="BG1038" s="241">
        <f>IF(N1038="zákl. přenesená",J1038,0)</f>
        <v>0</v>
      </c>
      <c r="BH1038" s="241">
        <f>IF(N1038="sníž. přenesená",J1038,0)</f>
        <v>0</v>
      </c>
      <c r="BI1038" s="241">
        <f>IF(N1038="nulová",J1038,0)</f>
        <v>0</v>
      </c>
      <c r="BJ1038" s="18" t="s">
        <v>92</v>
      </c>
      <c r="BK1038" s="241">
        <f>ROUND(I1038*H1038,2)</f>
        <v>0</v>
      </c>
      <c r="BL1038" s="18" t="s">
        <v>199</v>
      </c>
      <c r="BM1038" s="240" t="s">
        <v>2237</v>
      </c>
    </row>
    <row r="1039" s="2" customFormat="1" ht="16.5" customHeight="1">
      <c r="A1039" s="40"/>
      <c r="B1039" s="41"/>
      <c r="C1039" s="286" t="s">
        <v>2238</v>
      </c>
      <c r="D1039" s="286" t="s">
        <v>509</v>
      </c>
      <c r="E1039" s="287" t="s">
        <v>2239</v>
      </c>
      <c r="F1039" s="288" t="s">
        <v>2240</v>
      </c>
      <c r="G1039" s="289" t="s">
        <v>160</v>
      </c>
      <c r="H1039" s="290">
        <v>30</v>
      </c>
      <c r="I1039" s="291"/>
      <c r="J1039" s="292">
        <f>ROUND(I1039*H1039,2)</f>
        <v>0</v>
      </c>
      <c r="K1039" s="288" t="s">
        <v>1</v>
      </c>
      <c r="L1039" s="293"/>
      <c r="M1039" s="294" t="s">
        <v>1</v>
      </c>
      <c r="N1039" s="295" t="s">
        <v>50</v>
      </c>
      <c r="O1039" s="93"/>
      <c r="P1039" s="238">
        <f>O1039*H1039</f>
        <v>0</v>
      </c>
      <c r="Q1039" s="238">
        <v>0</v>
      </c>
      <c r="R1039" s="238">
        <f>Q1039*H1039</f>
        <v>0</v>
      </c>
      <c r="S1039" s="238">
        <v>0</v>
      </c>
      <c r="T1039" s="239">
        <f>S1039*H1039</f>
        <v>0</v>
      </c>
      <c r="U1039" s="40"/>
      <c r="V1039" s="40"/>
      <c r="W1039" s="40"/>
      <c r="X1039" s="40"/>
      <c r="Y1039" s="40"/>
      <c r="Z1039" s="40"/>
      <c r="AA1039" s="40"/>
      <c r="AB1039" s="40"/>
      <c r="AC1039" s="40"/>
      <c r="AD1039" s="40"/>
      <c r="AE1039" s="40"/>
      <c r="AR1039" s="240" t="s">
        <v>266</v>
      </c>
      <c r="AT1039" s="240" t="s">
        <v>509</v>
      </c>
      <c r="AU1039" s="240" t="s">
        <v>94</v>
      </c>
      <c r="AY1039" s="18" t="s">
        <v>193</v>
      </c>
      <c r="BE1039" s="241">
        <f>IF(N1039="základní",J1039,0)</f>
        <v>0</v>
      </c>
      <c r="BF1039" s="241">
        <f>IF(N1039="snížená",J1039,0)</f>
        <v>0</v>
      </c>
      <c r="BG1039" s="241">
        <f>IF(N1039="zákl. přenesená",J1039,0)</f>
        <v>0</v>
      </c>
      <c r="BH1039" s="241">
        <f>IF(N1039="sníž. přenesená",J1039,0)</f>
        <v>0</v>
      </c>
      <c r="BI1039" s="241">
        <f>IF(N1039="nulová",J1039,0)</f>
        <v>0</v>
      </c>
      <c r="BJ1039" s="18" t="s">
        <v>92</v>
      </c>
      <c r="BK1039" s="241">
        <f>ROUND(I1039*H1039,2)</f>
        <v>0</v>
      </c>
      <c r="BL1039" s="18" t="s">
        <v>199</v>
      </c>
      <c r="BM1039" s="240" t="s">
        <v>2241</v>
      </c>
    </row>
    <row r="1040" s="2" customFormat="1" ht="16.5" customHeight="1">
      <c r="A1040" s="40"/>
      <c r="B1040" s="41"/>
      <c r="C1040" s="286" t="s">
        <v>2242</v>
      </c>
      <c r="D1040" s="286" t="s">
        <v>509</v>
      </c>
      <c r="E1040" s="287" t="s">
        <v>2243</v>
      </c>
      <c r="F1040" s="288" t="s">
        <v>2244</v>
      </c>
      <c r="G1040" s="289" t="s">
        <v>256</v>
      </c>
      <c r="H1040" s="290">
        <v>1</v>
      </c>
      <c r="I1040" s="291"/>
      <c r="J1040" s="292">
        <f>ROUND(I1040*H1040,2)</f>
        <v>0</v>
      </c>
      <c r="K1040" s="288" t="s">
        <v>1</v>
      </c>
      <c r="L1040" s="293"/>
      <c r="M1040" s="294" t="s">
        <v>1</v>
      </c>
      <c r="N1040" s="295" t="s">
        <v>50</v>
      </c>
      <c r="O1040" s="93"/>
      <c r="P1040" s="238">
        <f>O1040*H1040</f>
        <v>0</v>
      </c>
      <c r="Q1040" s="238">
        <v>0</v>
      </c>
      <c r="R1040" s="238">
        <f>Q1040*H1040</f>
        <v>0</v>
      </c>
      <c r="S1040" s="238">
        <v>0</v>
      </c>
      <c r="T1040" s="239">
        <f>S1040*H1040</f>
        <v>0</v>
      </c>
      <c r="U1040" s="40"/>
      <c r="V1040" s="40"/>
      <c r="W1040" s="40"/>
      <c r="X1040" s="40"/>
      <c r="Y1040" s="40"/>
      <c r="Z1040" s="40"/>
      <c r="AA1040" s="40"/>
      <c r="AB1040" s="40"/>
      <c r="AC1040" s="40"/>
      <c r="AD1040" s="40"/>
      <c r="AE1040" s="40"/>
      <c r="AR1040" s="240" t="s">
        <v>266</v>
      </c>
      <c r="AT1040" s="240" t="s">
        <v>509</v>
      </c>
      <c r="AU1040" s="240" t="s">
        <v>94</v>
      </c>
      <c r="AY1040" s="18" t="s">
        <v>193</v>
      </c>
      <c r="BE1040" s="241">
        <f>IF(N1040="základní",J1040,0)</f>
        <v>0</v>
      </c>
      <c r="BF1040" s="241">
        <f>IF(N1040="snížená",J1040,0)</f>
        <v>0</v>
      </c>
      <c r="BG1040" s="241">
        <f>IF(N1040="zákl. přenesená",J1040,0)</f>
        <v>0</v>
      </c>
      <c r="BH1040" s="241">
        <f>IF(N1040="sníž. přenesená",J1040,0)</f>
        <v>0</v>
      </c>
      <c r="BI1040" s="241">
        <f>IF(N1040="nulová",J1040,0)</f>
        <v>0</v>
      </c>
      <c r="BJ1040" s="18" t="s">
        <v>92</v>
      </c>
      <c r="BK1040" s="241">
        <f>ROUND(I1040*H1040,2)</f>
        <v>0</v>
      </c>
      <c r="BL1040" s="18" t="s">
        <v>199</v>
      </c>
      <c r="BM1040" s="240" t="s">
        <v>2245</v>
      </c>
    </row>
    <row r="1041" s="2" customFormat="1" ht="16.5" customHeight="1">
      <c r="A1041" s="40"/>
      <c r="B1041" s="41"/>
      <c r="C1041" s="286" t="s">
        <v>2246</v>
      </c>
      <c r="D1041" s="286" t="s">
        <v>509</v>
      </c>
      <c r="E1041" s="287" t="s">
        <v>2247</v>
      </c>
      <c r="F1041" s="288" t="s">
        <v>2248</v>
      </c>
      <c r="G1041" s="289" t="s">
        <v>256</v>
      </c>
      <c r="H1041" s="290">
        <v>6</v>
      </c>
      <c r="I1041" s="291"/>
      <c r="J1041" s="292">
        <f>ROUND(I1041*H1041,2)</f>
        <v>0</v>
      </c>
      <c r="K1041" s="288" t="s">
        <v>1</v>
      </c>
      <c r="L1041" s="293"/>
      <c r="M1041" s="294" t="s">
        <v>1</v>
      </c>
      <c r="N1041" s="295" t="s">
        <v>50</v>
      </c>
      <c r="O1041" s="93"/>
      <c r="P1041" s="238">
        <f>O1041*H1041</f>
        <v>0</v>
      </c>
      <c r="Q1041" s="238">
        <v>0</v>
      </c>
      <c r="R1041" s="238">
        <f>Q1041*H1041</f>
        <v>0</v>
      </c>
      <c r="S1041" s="238">
        <v>0</v>
      </c>
      <c r="T1041" s="239">
        <f>S1041*H1041</f>
        <v>0</v>
      </c>
      <c r="U1041" s="40"/>
      <c r="V1041" s="40"/>
      <c r="W1041" s="40"/>
      <c r="X1041" s="40"/>
      <c r="Y1041" s="40"/>
      <c r="Z1041" s="40"/>
      <c r="AA1041" s="40"/>
      <c r="AB1041" s="40"/>
      <c r="AC1041" s="40"/>
      <c r="AD1041" s="40"/>
      <c r="AE1041" s="40"/>
      <c r="AR1041" s="240" t="s">
        <v>266</v>
      </c>
      <c r="AT1041" s="240" t="s">
        <v>509</v>
      </c>
      <c r="AU1041" s="240" t="s">
        <v>94</v>
      </c>
      <c r="AY1041" s="18" t="s">
        <v>193</v>
      </c>
      <c r="BE1041" s="241">
        <f>IF(N1041="základní",J1041,0)</f>
        <v>0</v>
      </c>
      <c r="BF1041" s="241">
        <f>IF(N1041="snížená",J1041,0)</f>
        <v>0</v>
      </c>
      <c r="BG1041" s="241">
        <f>IF(N1041="zákl. přenesená",J1041,0)</f>
        <v>0</v>
      </c>
      <c r="BH1041" s="241">
        <f>IF(N1041="sníž. přenesená",J1041,0)</f>
        <v>0</v>
      </c>
      <c r="BI1041" s="241">
        <f>IF(N1041="nulová",J1041,0)</f>
        <v>0</v>
      </c>
      <c r="BJ1041" s="18" t="s">
        <v>92</v>
      </c>
      <c r="BK1041" s="241">
        <f>ROUND(I1041*H1041,2)</f>
        <v>0</v>
      </c>
      <c r="BL1041" s="18" t="s">
        <v>199</v>
      </c>
      <c r="BM1041" s="240" t="s">
        <v>2249</v>
      </c>
    </row>
    <row r="1042" s="2" customFormat="1" ht="16.5" customHeight="1">
      <c r="A1042" s="40"/>
      <c r="B1042" s="41"/>
      <c r="C1042" s="286" t="s">
        <v>2250</v>
      </c>
      <c r="D1042" s="286" t="s">
        <v>509</v>
      </c>
      <c r="E1042" s="287" t="s">
        <v>2251</v>
      </c>
      <c r="F1042" s="288" t="s">
        <v>2198</v>
      </c>
      <c r="G1042" s="289" t="s">
        <v>256</v>
      </c>
      <c r="H1042" s="290">
        <v>13</v>
      </c>
      <c r="I1042" s="291"/>
      <c r="J1042" s="292">
        <f>ROUND(I1042*H1042,2)</f>
        <v>0</v>
      </c>
      <c r="K1042" s="288" t="s">
        <v>1</v>
      </c>
      <c r="L1042" s="293"/>
      <c r="M1042" s="294" t="s">
        <v>1</v>
      </c>
      <c r="N1042" s="295" t="s">
        <v>50</v>
      </c>
      <c r="O1042" s="93"/>
      <c r="P1042" s="238">
        <f>O1042*H1042</f>
        <v>0</v>
      </c>
      <c r="Q1042" s="238">
        <v>0</v>
      </c>
      <c r="R1042" s="238">
        <f>Q1042*H1042</f>
        <v>0</v>
      </c>
      <c r="S1042" s="238">
        <v>0</v>
      </c>
      <c r="T1042" s="239">
        <f>S1042*H1042</f>
        <v>0</v>
      </c>
      <c r="U1042" s="40"/>
      <c r="V1042" s="40"/>
      <c r="W1042" s="40"/>
      <c r="X1042" s="40"/>
      <c r="Y1042" s="40"/>
      <c r="Z1042" s="40"/>
      <c r="AA1042" s="40"/>
      <c r="AB1042" s="40"/>
      <c r="AC1042" s="40"/>
      <c r="AD1042" s="40"/>
      <c r="AE1042" s="40"/>
      <c r="AR1042" s="240" t="s">
        <v>266</v>
      </c>
      <c r="AT1042" s="240" t="s">
        <v>509</v>
      </c>
      <c r="AU1042" s="240" t="s">
        <v>94</v>
      </c>
      <c r="AY1042" s="18" t="s">
        <v>193</v>
      </c>
      <c r="BE1042" s="241">
        <f>IF(N1042="základní",J1042,0)</f>
        <v>0</v>
      </c>
      <c r="BF1042" s="241">
        <f>IF(N1042="snížená",J1042,0)</f>
        <v>0</v>
      </c>
      <c r="BG1042" s="241">
        <f>IF(N1042="zákl. přenesená",J1042,0)</f>
        <v>0</v>
      </c>
      <c r="BH1042" s="241">
        <f>IF(N1042="sníž. přenesená",J1042,0)</f>
        <v>0</v>
      </c>
      <c r="BI1042" s="241">
        <f>IF(N1042="nulová",J1042,0)</f>
        <v>0</v>
      </c>
      <c r="BJ1042" s="18" t="s">
        <v>92</v>
      </c>
      <c r="BK1042" s="241">
        <f>ROUND(I1042*H1042,2)</f>
        <v>0</v>
      </c>
      <c r="BL1042" s="18" t="s">
        <v>199</v>
      </c>
      <c r="BM1042" s="240" t="s">
        <v>2252</v>
      </c>
    </row>
    <row r="1043" s="2" customFormat="1" ht="16.5" customHeight="1">
      <c r="A1043" s="40"/>
      <c r="B1043" s="41"/>
      <c r="C1043" s="286" t="s">
        <v>2253</v>
      </c>
      <c r="D1043" s="286" t="s">
        <v>509</v>
      </c>
      <c r="E1043" s="287" t="s">
        <v>2254</v>
      </c>
      <c r="F1043" s="288" t="s">
        <v>2255</v>
      </c>
      <c r="G1043" s="289" t="s">
        <v>256</v>
      </c>
      <c r="H1043" s="290">
        <v>16</v>
      </c>
      <c r="I1043" s="291"/>
      <c r="J1043" s="292">
        <f>ROUND(I1043*H1043,2)</f>
        <v>0</v>
      </c>
      <c r="K1043" s="288" t="s">
        <v>1</v>
      </c>
      <c r="L1043" s="293"/>
      <c r="M1043" s="294" t="s">
        <v>1</v>
      </c>
      <c r="N1043" s="295" t="s">
        <v>50</v>
      </c>
      <c r="O1043" s="93"/>
      <c r="P1043" s="238">
        <f>O1043*H1043</f>
        <v>0</v>
      </c>
      <c r="Q1043" s="238">
        <v>0</v>
      </c>
      <c r="R1043" s="238">
        <f>Q1043*H1043</f>
        <v>0</v>
      </c>
      <c r="S1043" s="238">
        <v>0</v>
      </c>
      <c r="T1043" s="239">
        <f>S1043*H1043</f>
        <v>0</v>
      </c>
      <c r="U1043" s="40"/>
      <c r="V1043" s="40"/>
      <c r="W1043" s="40"/>
      <c r="X1043" s="40"/>
      <c r="Y1043" s="40"/>
      <c r="Z1043" s="40"/>
      <c r="AA1043" s="40"/>
      <c r="AB1043" s="40"/>
      <c r="AC1043" s="40"/>
      <c r="AD1043" s="40"/>
      <c r="AE1043" s="40"/>
      <c r="AR1043" s="240" t="s">
        <v>266</v>
      </c>
      <c r="AT1043" s="240" t="s">
        <v>509</v>
      </c>
      <c r="AU1043" s="240" t="s">
        <v>94</v>
      </c>
      <c r="AY1043" s="18" t="s">
        <v>193</v>
      </c>
      <c r="BE1043" s="241">
        <f>IF(N1043="základní",J1043,0)</f>
        <v>0</v>
      </c>
      <c r="BF1043" s="241">
        <f>IF(N1043="snížená",J1043,0)</f>
        <v>0</v>
      </c>
      <c r="BG1043" s="241">
        <f>IF(N1043="zákl. přenesená",J1043,0)</f>
        <v>0</v>
      </c>
      <c r="BH1043" s="241">
        <f>IF(N1043="sníž. přenesená",J1043,0)</f>
        <v>0</v>
      </c>
      <c r="BI1043" s="241">
        <f>IF(N1043="nulová",J1043,0)</f>
        <v>0</v>
      </c>
      <c r="BJ1043" s="18" t="s">
        <v>92</v>
      </c>
      <c r="BK1043" s="241">
        <f>ROUND(I1043*H1043,2)</f>
        <v>0</v>
      </c>
      <c r="BL1043" s="18" t="s">
        <v>199</v>
      </c>
      <c r="BM1043" s="240" t="s">
        <v>2256</v>
      </c>
    </row>
    <row r="1044" s="2" customFormat="1" ht="16.5" customHeight="1">
      <c r="A1044" s="40"/>
      <c r="B1044" s="41"/>
      <c r="C1044" s="286" t="s">
        <v>2257</v>
      </c>
      <c r="D1044" s="286" t="s">
        <v>509</v>
      </c>
      <c r="E1044" s="287" t="s">
        <v>2258</v>
      </c>
      <c r="F1044" s="288" t="s">
        <v>2259</v>
      </c>
      <c r="G1044" s="289" t="s">
        <v>160</v>
      </c>
      <c r="H1044" s="290">
        <v>12</v>
      </c>
      <c r="I1044" s="291"/>
      <c r="J1044" s="292">
        <f>ROUND(I1044*H1044,2)</f>
        <v>0</v>
      </c>
      <c r="K1044" s="288" t="s">
        <v>1</v>
      </c>
      <c r="L1044" s="293"/>
      <c r="M1044" s="294" t="s">
        <v>1</v>
      </c>
      <c r="N1044" s="295" t="s">
        <v>50</v>
      </c>
      <c r="O1044" s="93"/>
      <c r="P1044" s="238">
        <f>O1044*H1044</f>
        <v>0</v>
      </c>
      <c r="Q1044" s="238">
        <v>0</v>
      </c>
      <c r="R1044" s="238">
        <f>Q1044*H1044</f>
        <v>0</v>
      </c>
      <c r="S1044" s="238">
        <v>0</v>
      </c>
      <c r="T1044" s="239">
        <f>S1044*H1044</f>
        <v>0</v>
      </c>
      <c r="U1044" s="40"/>
      <c r="V1044" s="40"/>
      <c r="W1044" s="40"/>
      <c r="X1044" s="40"/>
      <c r="Y1044" s="40"/>
      <c r="Z1044" s="40"/>
      <c r="AA1044" s="40"/>
      <c r="AB1044" s="40"/>
      <c r="AC1044" s="40"/>
      <c r="AD1044" s="40"/>
      <c r="AE1044" s="40"/>
      <c r="AR1044" s="240" t="s">
        <v>266</v>
      </c>
      <c r="AT1044" s="240" t="s">
        <v>509</v>
      </c>
      <c r="AU1044" s="240" t="s">
        <v>94</v>
      </c>
      <c r="AY1044" s="18" t="s">
        <v>193</v>
      </c>
      <c r="BE1044" s="241">
        <f>IF(N1044="základní",J1044,0)</f>
        <v>0</v>
      </c>
      <c r="BF1044" s="241">
        <f>IF(N1044="snížená",J1044,0)</f>
        <v>0</v>
      </c>
      <c r="BG1044" s="241">
        <f>IF(N1044="zákl. přenesená",J1044,0)</f>
        <v>0</v>
      </c>
      <c r="BH1044" s="241">
        <f>IF(N1044="sníž. přenesená",J1044,0)</f>
        <v>0</v>
      </c>
      <c r="BI1044" s="241">
        <f>IF(N1044="nulová",J1044,0)</f>
        <v>0</v>
      </c>
      <c r="BJ1044" s="18" t="s">
        <v>92</v>
      </c>
      <c r="BK1044" s="241">
        <f>ROUND(I1044*H1044,2)</f>
        <v>0</v>
      </c>
      <c r="BL1044" s="18" t="s">
        <v>199</v>
      </c>
      <c r="BM1044" s="240" t="s">
        <v>2260</v>
      </c>
    </row>
    <row r="1045" s="2" customFormat="1" ht="16.5" customHeight="1">
      <c r="A1045" s="40"/>
      <c r="B1045" s="41"/>
      <c r="C1045" s="286" t="s">
        <v>2261</v>
      </c>
      <c r="D1045" s="286" t="s">
        <v>509</v>
      </c>
      <c r="E1045" s="287" t="s">
        <v>2262</v>
      </c>
      <c r="F1045" s="288" t="s">
        <v>2263</v>
      </c>
      <c r="G1045" s="289" t="s">
        <v>160</v>
      </c>
      <c r="H1045" s="290">
        <v>6</v>
      </c>
      <c r="I1045" s="291"/>
      <c r="J1045" s="292">
        <f>ROUND(I1045*H1045,2)</f>
        <v>0</v>
      </c>
      <c r="K1045" s="288" t="s">
        <v>1</v>
      </c>
      <c r="L1045" s="293"/>
      <c r="M1045" s="294" t="s">
        <v>1</v>
      </c>
      <c r="N1045" s="295" t="s">
        <v>50</v>
      </c>
      <c r="O1045" s="93"/>
      <c r="P1045" s="238">
        <f>O1045*H1045</f>
        <v>0</v>
      </c>
      <c r="Q1045" s="238">
        <v>0</v>
      </c>
      <c r="R1045" s="238">
        <f>Q1045*H1045</f>
        <v>0</v>
      </c>
      <c r="S1045" s="238">
        <v>0</v>
      </c>
      <c r="T1045" s="239">
        <f>S1045*H1045</f>
        <v>0</v>
      </c>
      <c r="U1045" s="40"/>
      <c r="V1045" s="40"/>
      <c r="W1045" s="40"/>
      <c r="X1045" s="40"/>
      <c r="Y1045" s="40"/>
      <c r="Z1045" s="40"/>
      <c r="AA1045" s="40"/>
      <c r="AB1045" s="40"/>
      <c r="AC1045" s="40"/>
      <c r="AD1045" s="40"/>
      <c r="AE1045" s="40"/>
      <c r="AR1045" s="240" t="s">
        <v>266</v>
      </c>
      <c r="AT1045" s="240" t="s">
        <v>509</v>
      </c>
      <c r="AU1045" s="240" t="s">
        <v>94</v>
      </c>
      <c r="AY1045" s="18" t="s">
        <v>193</v>
      </c>
      <c r="BE1045" s="241">
        <f>IF(N1045="základní",J1045,0)</f>
        <v>0</v>
      </c>
      <c r="BF1045" s="241">
        <f>IF(N1045="snížená",J1045,0)</f>
        <v>0</v>
      </c>
      <c r="BG1045" s="241">
        <f>IF(N1045="zákl. přenesená",J1045,0)</f>
        <v>0</v>
      </c>
      <c r="BH1045" s="241">
        <f>IF(N1045="sníž. přenesená",J1045,0)</f>
        <v>0</v>
      </c>
      <c r="BI1045" s="241">
        <f>IF(N1045="nulová",J1045,0)</f>
        <v>0</v>
      </c>
      <c r="BJ1045" s="18" t="s">
        <v>92</v>
      </c>
      <c r="BK1045" s="241">
        <f>ROUND(I1045*H1045,2)</f>
        <v>0</v>
      </c>
      <c r="BL1045" s="18" t="s">
        <v>199</v>
      </c>
      <c r="BM1045" s="240" t="s">
        <v>2264</v>
      </c>
    </row>
    <row r="1046" s="2" customFormat="1" ht="16.5" customHeight="1">
      <c r="A1046" s="40"/>
      <c r="B1046" s="41"/>
      <c r="C1046" s="286" t="s">
        <v>2265</v>
      </c>
      <c r="D1046" s="286" t="s">
        <v>509</v>
      </c>
      <c r="E1046" s="287" t="s">
        <v>2266</v>
      </c>
      <c r="F1046" s="288" t="s">
        <v>2267</v>
      </c>
      <c r="G1046" s="289" t="s">
        <v>256</v>
      </c>
      <c r="H1046" s="290">
        <v>1</v>
      </c>
      <c r="I1046" s="291"/>
      <c r="J1046" s="292">
        <f>ROUND(I1046*H1046,2)</f>
        <v>0</v>
      </c>
      <c r="K1046" s="288" t="s">
        <v>1</v>
      </c>
      <c r="L1046" s="293"/>
      <c r="M1046" s="294" t="s">
        <v>1</v>
      </c>
      <c r="N1046" s="295" t="s">
        <v>50</v>
      </c>
      <c r="O1046" s="93"/>
      <c r="P1046" s="238">
        <f>O1046*H1046</f>
        <v>0</v>
      </c>
      <c r="Q1046" s="238">
        <v>0</v>
      </c>
      <c r="R1046" s="238">
        <f>Q1046*H1046</f>
        <v>0</v>
      </c>
      <c r="S1046" s="238">
        <v>0</v>
      </c>
      <c r="T1046" s="239">
        <f>S1046*H1046</f>
        <v>0</v>
      </c>
      <c r="U1046" s="40"/>
      <c r="V1046" s="40"/>
      <c r="W1046" s="40"/>
      <c r="X1046" s="40"/>
      <c r="Y1046" s="40"/>
      <c r="Z1046" s="40"/>
      <c r="AA1046" s="40"/>
      <c r="AB1046" s="40"/>
      <c r="AC1046" s="40"/>
      <c r="AD1046" s="40"/>
      <c r="AE1046" s="40"/>
      <c r="AR1046" s="240" t="s">
        <v>266</v>
      </c>
      <c r="AT1046" s="240" t="s">
        <v>509</v>
      </c>
      <c r="AU1046" s="240" t="s">
        <v>94</v>
      </c>
      <c r="AY1046" s="18" t="s">
        <v>193</v>
      </c>
      <c r="BE1046" s="241">
        <f>IF(N1046="základní",J1046,0)</f>
        <v>0</v>
      </c>
      <c r="BF1046" s="241">
        <f>IF(N1046="snížená",J1046,0)</f>
        <v>0</v>
      </c>
      <c r="BG1046" s="241">
        <f>IF(N1046="zákl. přenesená",J1046,0)</f>
        <v>0</v>
      </c>
      <c r="BH1046" s="241">
        <f>IF(N1046="sníž. přenesená",J1046,0)</f>
        <v>0</v>
      </c>
      <c r="BI1046" s="241">
        <f>IF(N1046="nulová",J1046,0)</f>
        <v>0</v>
      </c>
      <c r="BJ1046" s="18" t="s">
        <v>92</v>
      </c>
      <c r="BK1046" s="241">
        <f>ROUND(I1046*H1046,2)</f>
        <v>0</v>
      </c>
      <c r="BL1046" s="18" t="s">
        <v>199</v>
      </c>
      <c r="BM1046" s="240" t="s">
        <v>2268</v>
      </c>
    </row>
    <row r="1047" s="2" customFormat="1" ht="16.5" customHeight="1">
      <c r="A1047" s="40"/>
      <c r="B1047" s="41"/>
      <c r="C1047" s="286" t="s">
        <v>2269</v>
      </c>
      <c r="D1047" s="286" t="s">
        <v>509</v>
      </c>
      <c r="E1047" s="287" t="s">
        <v>2270</v>
      </c>
      <c r="F1047" s="288" t="s">
        <v>2271</v>
      </c>
      <c r="G1047" s="289" t="s">
        <v>256</v>
      </c>
      <c r="H1047" s="290">
        <v>5</v>
      </c>
      <c r="I1047" s="291"/>
      <c r="J1047" s="292">
        <f>ROUND(I1047*H1047,2)</f>
        <v>0</v>
      </c>
      <c r="K1047" s="288" t="s">
        <v>1</v>
      </c>
      <c r="L1047" s="293"/>
      <c r="M1047" s="294" t="s">
        <v>1</v>
      </c>
      <c r="N1047" s="295" t="s">
        <v>50</v>
      </c>
      <c r="O1047" s="93"/>
      <c r="P1047" s="238">
        <f>O1047*H1047</f>
        <v>0</v>
      </c>
      <c r="Q1047" s="238">
        <v>0</v>
      </c>
      <c r="R1047" s="238">
        <f>Q1047*H1047</f>
        <v>0</v>
      </c>
      <c r="S1047" s="238">
        <v>0</v>
      </c>
      <c r="T1047" s="239">
        <f>S1047*H1047</f>
        <v>0</v>
      </c>
      <c r="U1047" s="40"/>
      <c r="V1047" s="40"/>
      <c r="W1047" s="40"/>
      <c r="X1047" s="40"/>
      <c r="Y1047" s="40"/>
      <c r="Z1047" s="40"/>
      <c r="AA1047" s="40"/>
      <c r="AB1047" s="40"/>
      <c r="AC1047" s="40"/>
      <c r="AD1047" s="40"/>
      <c r="AE1047" s="40"/>
      <c r="AR1047" s="240" t="s">
        <v>266</v>
      </c>
      <c r="AT1047" s="240" t="s">
        <v>509</v>
      </c>
      <c r="AU1047" s="240" t="s">
        <v>94</v>
      </c>
      <c r="AY1047" s="18" t="s">
        <v>193</v>
      </c>
      <c r="BE1047" s="241">
        <f>IF(N1047="základní",J1047,0)</f>
        <v>0</v>
      </c>
      <c r="BF1047" s="241">
        <f>IF(N1047="snížená",J1047,0)</f>
        <v>0</v>
      </c>
      <c r="BG1047" s="241">
        <f>IF(N1047="zákl. přenesená",J1047,0)</f>
        <v>0</v>
      </c>
      <c r="BH1047" s="241">
        <f>IF(N1047="sníž. přenesená",J1047,0)</f>
        <v>0</v>
      </c>
      <c r="BI1047" s="241">
        <f>IF(N1047="nulová",J1047,0)</f>
        <v>0</v>
      </c>
      <c r="BJ1047" s="18" t="s">
        <v>92</v>
      </c>
      <c r="BK1047" s="241">
        <f>ROUND(I1047*H1047,2)</f>
        <v>0</v>
      </c>
      <c r="BL1047" s="18" t="s">
        <v>199</v>
      </c>
      <c r="BM1047" s="240" t="s">
        <v>2272</v>
      </c>
    </row>
    <row r="1048" s="2" customFormat="1" ht="16.5" customHeight="1">
      <c r="A1048" s="40"/>
      <c r="B1048" s="41"/>
      <c r="C1048" s="286" t="s">
        <v>2273</v>
      </c>
      <c r="D1048" s="286" t="s">
        <v>509</v>
      </c>
      <c r="E1048" s="287" t="s">
        <v>2274</v>
      </c>
      <c r="F1048" s="288" t="s">
        <v>2275</v>
      </c>
      <c r="G1048" s="289" t="s">
        <v>256</v>
      </c>
      <c r="H1048" s="290">
        <v>2</v>
      </c>
      <c r="I1048" s="291"/>
      <c r="J1048" s="292">
        <f>ROUND(I1048*H1048,2)</f>
        <v>0</v>
      </c>
      <c r="K1048" s="288" t="s">
        <v>1</v>
      </c>
      <c r="L1048" s="293"/>
      <c r="M1048" s="294" t="s">
        <v>1</v>
      </c>
      <c r="N1048" s="295" t="s">
        <v>50</v>
      </c>
      <c r="O1048" s="93"/>
      <c r="P1048" s="238">
        <f>O1048*H1048</f>
        <v>0</v>
      </c>
      <c r="Q1048" s="238">
        <v>0</v>
      </c>
      <c r="R1048" s="238">
        <f>Q1048*H1048</f>
        <v>0</v>
      </c>
      <c r="S1048" s="238">
        <v>0</v>
      </c>
      <c r="T1048" s="239">
        <f>S1048*H1048</f>
        <v>0</v>
      </c>
      <c r="U1048" s="40"/>
      <c r="V1048" s="40"/>
      <c r="W1048" s="40"/>
      <c r="X1048" s="40"/>
      <c r="Y1048" s="40"/>
      <c r="Z1048" s="40"/>
      <c r="AA1048" s="40"/>
      <c r="AB1048" s="40"/>
      <c r="AC1048" s="40"/>
      <c r="AD1048" s="40"/>
      <c r="AE1048" s="40"/>
      <c r="AR1048" s="240" t="s">
        <v>266</v>
      </c>
      <c r="AT1048" s="240" t="s">
        <v>509</v>
      </c>
      <c r="AU1048" s="240" t="s">
        <v>94</v>
      </c>
      <c r="AY1048" s="18" t="s">
        <v>193</v>
      </c>
      <c r="BE1048" s="241">
        <f>IF(N1048="základní",J1048,0)</f>
        <v>0</v>
      </c>
      <c r="BF1048" s="241">
        <f>IF(N1048="snížená",J1048,0)</f>
        <v>0</v>
      </c>
      <c r="BG1048" s="241">
        <f>IF(N1048="zákl. přenesená",J1048,0)</f>
        <v>0</v>
      </c>
      <c r="BH1048" s="241">
        <f>IF(N1048="sníž. přenesená",J1048,0)</f>
        <v>0</v>
      </c>
      <c r="BI1048" s="241">
        <f>IF(N1048="nulová",J1048,0)</f>
        <v>0</v>
      </c>
      <c r="BJ1048" s="18" t="s">
        <v>92</v>
      </c>
      <c r="BK1048" s="241">
        <f>ROUND(I1048*H1048,2)</f>
        <v>0</v>
      </c>
      <c r="BL1048" s="18" t="s">
        <v>199</v>
      </c>
      <c r="BM1048" s="240" t="s">
        <v>2276</v>
      </c>
    </row>
    <row r="1049" s="2" customFormat="1" ht="16.5" customHeight="1">
      <c r="A1049" s="40"/>
      <c r="B1049" s="41"/>
      <c r="C1049" s="286" t="s">
        <v>2277</v>
      </c>
      <c r="D1049" s="286" t="s">
        <v>509</v>
      </c>
      <c r="E1049" s="287" t="s">
        <v>2278</v>
      </c>
      <c r="F1049" s="288" t="s">
        <v>2279</v>
      </c>
      <c r="G1049" s="289" t="s">
        <v>256</v>
      </c>
      <c r="H1049" s="290">
        <v>2</v>
      </c>
      <c r="I1049" s="291"/>
      <c r="J1049" s="292">
        <f>ROUND(I1049*H1049,2)</f>
        <v>0</v>
      </c>
      <c r="K1049" s="288" t="s">
        <v>1</v>
      </c>
      <c r="L1049" s="293"/>
      <c r="M1049" s="294" t="s">
        <v>1</v>
      </c>
      <c r="N1049" s="295" t="s">
        <v>50</v>
      </c>
      <c r="O1049" s="93"/>
      <c r="P1049" s="238">
        <f>O1049*H1049</f>
        <v>0</v>
      </c>
      <c r="Q1049" s="238">
        <v>0</v>
      </c>
      <c r="R1049" s="238">
        <f>Q1049*H1049</f>
        <v>0</v>
      </c>
      <c r="S1049" s="238">
        <v>0</v>
      </c>
      <c r="T1049" s="239">
        <f>S1049*H1049</f>
        <v>0</v>
      </c>
      <c r="U1049" s="40"/>
      <c r="V1049" s="40"/>
      <c r="W1049" s="40"/>
      <c r="X1049" s="40"/>
      <c r="Y1049" s="40"/>
      <c r="Z1049" s="40"/>
      <c r="AA1049" s="40"/>
      <c r="AB1049" s="40"/>
      <c r="AC1049" s="40"/>
      <c r="AD1049" s="40"/>
      <c r="AE1049" s="40"/>
      <c r="AR1049" s="240" t="s">
        <v>266</v>
      </c>
      <c r="AT1049" s="240" t="s">
        <v>509</v>
      </c>
      <c r="AU1049" s="240" t="s">
        <v>94</v>
      </c>
      <c r="AY1049" s="18" t="s">
        <v>193</v>
      </c>
      <c r="BE1049" s="241">
        <f>IF(N1049="základní",J1049,0)</f>
        <v>0</v>
      </c>
      <c r="BF1049" s="241">
        <f>IF(N1049="snížená",J1049,0)</f>
        <v>0</v>
      </c>
      <c r="BG1049" s="241">
        <f>IF(N1049="zákl. přenesená",J1049,0)</f>
        <v>0</v>
      </c>
      <c r="BH1049" s="241">
        <f>IF(N1049="sníž. přenesená",J1049,0)</f>
        <v>0</v>
      </c>
      <c r="BI1049" s="241">
        <f>IF(N1049="nulová",J1049,0)</f>
        <v>0</v>
      </c>
      <c r="BJ1049" s="18" t="s">
        <v>92</v>
      </c>
      <c r="BK1049" s="241">
        <f>ROUND(I1049*H1049,2)</f>
        <v>0</v>
      </c>
      <c r="BL1049" s="18" t="s">
        <v>199</v>
      </c>
      <c r="BM1049" s="240" t="s">
        <v>2280</v>
      </c>
    </row>
    <row r="1050" s="2" customFormat="1" ht="16.5" customHeight="1">
      <c r="A1050" s="40"/>
      <c r="B1050" s="41"/>
      <c r="C1050" s="286" t="s">
        <v>2281</v>
      </c>
      <c r="D1050" s="286" t="s">
        <v>509</v>
      </c>
      <c r="E1050" s="287" t="s">
        <v>2282</v>
      </c>
      <c r="F1050" s="288" t="s">
        <v>2283</v>
      </c>
      <c r="G1050" s="289" t="s">
        <v>256</v>
      </c>
      <c r="H1050" s="290">
        <v>1</v>
      </c>
      <c r="I1050" s="291"/>
      <c r="J1050" s="292">
        <f>ROUND(I1050*H1050,2)</f>
        <v>0</v>
      </c>
      <c r="K1050" s="288" t="s">
        <v>1</v>
      </c>
      <c r="L1050" s="293"/>
      <c r="M1050" s="294" t="s">
        <v>1</v>
      </c>
      <c r="N1050" s="295" t="s">
        <v>50</v>
      </c>
      <c r="O1050" s="93"/>
      <c r="P1050" s="238">
        <f>O1050*H1050</f>
        <v>0</v>
      </c>
      <c r="Q1050" s="238">
        <v>0</v>
      </c>
      <c r="R1050" s="238">
        <f>Q1050*H1050</f>
        <v>0</v>
      </c>
      <c r="S1050" s="238">
        <v>0</v>
      </c>
      <c r="T1050" s="239">
        <f>S1050*H1050</f>
        <v>0</v>
      </c>
      <c r="U1050" s="40"/>
      <c r="V1050" s="40"/>
      <c r="W1050" s="40"/>
      <c r="X1050" s="40"/>
      <c r="Y1050" s="40"/>
      <c r="Z1050" s="40"/>
      <c r="AA1050" s="40"/>
      <c r="AB1050" s="40"/>
      <c r="AC1050" s="40"/>
      <c r="AD1050" s="40"/>
      <c r="AE1050" s="40"/>
      <c r="AR1050" s="240" t="s">
        <v>266</v>
      </c>
      <c r="AT1050" s="240" t="s">
        <v>509</v>
      </c>
      <c r="AU1050" s="240" t="s">
        <v>94</v>
      </c>
      <c r="AY1050" s="18" t="s">
        <v>193</v>
      </c>
      <c r="BE1050" s="241">
        <f>IF(N1050="základní",J1050,0)</f>
        <v>0</v>
      </c>
      <c r="BF1050" s="241">
        <f>IF(N1050="snížená",J1050,0)</f>
        <v>0</v>
      </c>
      <c r="BG1050" s="241">
        <f>IF(N1050="zákl. přenesená",J1050,0)</f>
        <v>0</v>
      </c>
      <c r="BH1050" s="241">
        <f>IF(N1050="sníž. přenesená",J1050,0)</f>
        <v>0</v>
      </c>
      <c r="BI1050" s="241">
        <f>IF(N1050="nulová",J1050,0)</f>
        <v>0</v>
      </c>
      <c r="BJ1050" s="18" t="s">
        <v>92</v>
      </c>
      <c r="BK1050" s="241">
        <f>ROUND(I1050*H1050,2)</f>
        <v>0</v>
      </c>
      <c r="BL1050" s="18" t="s">
        <v>199</v>
      </c>
      <c r="BM1050" s="240" t="s">
        <v>2284</v>
      </c>
    </row>
    <row r="1051" s="2" customFormat="1" ht="24.15" customHeight="1">
      <c r="A1051" s="40"/>
      <c r="B1051" s="41"/>
      <c r="C1051" s="286" t="s">
        <v>2285</v>
      </c>
      <c r="D1051" s="286" t="s">
        <v>509</v>
      </c>
      <c r="E1051" s="287" t="s">
        <v>2286</v>
      </c>
      <c r="F1051" s="288" t="s">
        <v>2287</v>
      </c>
      <c r="G1051" s="289" t="s">
        <v>256</v>
      </c>
      <c r="H1051" s="290">
        <v>5</v>
      </c>
      <c r="I1051" s="291"/>
      <c r="J1051" s="292">
        <f>ROUND(I1051*H1051,2)</f>
        <v>0</v>
      </c>
      <c r="K1051" s="288" t="s">
        <v>1</v>
      </c>
      <c r="L1051" s="293"/>
      <c r="M1051" s="294" t="s">
        <v>1</v>
      </c>
      <c r="N1051" s="295" t="s">
        <v>50</v>
      </c>
      <c r="O1051" s="93"/>
      <c r="P1051" s="238">
        <f>O1051*H1051</f>
        <v>0</v>
      </c>
      <c r="Q1051" s="238">
        <v>0</v>
      </c>
      <c r="R1051" s="238">
        <f>Q1051*H1051</f>
        <v>0</v>
      </c>
      <c r="S1051" s="238">
        <v>0</v>
      </c>
      <c r="T1051" s="239">
        <f>S1051*H1051</f>
        <v>0</v>
      </c>
      <c r="U1051" s="40"/>
      <c r="V1051" s="40"/>
      <c r="W1051" s="40"/>
      <c r="X1051" s="40"/>
      <c r="Y1051" s="40"/>
      <c r="Z1051" s="40"/>
      <c r="AA1051" s="40"/>
      <c r="AB1051" s="40"/>
      <c r="AC1051" s="40"/>
      <c r="AD1051" s="40"/>
      <c r="AE1051" s="40"/>
      <c r="AR1051" s="240" t="s">
        <v>266</v>
      </c>
      <c r="AT1051" s="240" t="s">
        <v>509</v>
      </c>
      <c r="AU1051" s="240" t="s">
        <v>94</v>
      </c>
      <c r="AY1051" s="18" t="s">
        <v>193</v>
      </c>
      <c r="BE1051" s="241">
        <f>IF(N1051="základní",J1051,0)</f>
        <v>0</v>
      </c>
      <c r="BF1051" s="241">
        <f>IF(N1051="snížená",J1051,0)</f>
        <v>0</v>
      </c>
      <c r="BG1051" s="241">
        <f>IF(N1051="zákl. přenesená",J1051,0)</f>
        <v>0</v>
      </c>
      <c r="BH1051" s="241">
        <f>IF(N1051="sníž. přenesená",J1051,0)</f>
        <v>0</v>
      </c>
      <c r="BI1051" s="241">
        <f>IF(N1051="nulová",J1051,0)</f>
        <v>0</v>
      </c>
      <c r="BJ1051" s="18" t="s">
        <v>92</v>
      </c>
      <c r="BK1051" s="241">
        <f>ROUND(I1051*H1051,2)</f>
        <v>0</v>
      </c>
      <c r="BL1051" s="18" t="s">
        <v>199</v>
      </c>
      <c r="BM1051" s="240" t="s">
        <v>2288</v>
      </c>
    </row>
    <row r="1052" s="2" customFormat="1" ht="21.75" customHeight="1">
      <c r="A1052" s="40"/>
      <c r="B1052" s="41"/>
      <c r="C1052" s="286" t="s">
        <v>2289</v>
      </c>
      <c r="D1052" s="286" t="s">
        <v>509</v>
      </c>
      <c r="E1052" s="287" t="s">
        <v>2290</v>
      </c>
      <c r="F1052" s="288" t="s">
        <v>2291</v>
      </c>
      <c r="G1052" s="289" t="s">
        <v>256</v>
      </c>
      <c r="H1052" s="290">
        <v>2</v>
      </c>
      <c r="I1052" s="291"/>
      <c r="J1052" s="292">
        <f>ROUND(I1052*H1052,2)</f>
        <v>0</v>
      </c>
      <c r="K1052" s="288" t="s">
        <v>1</v>
      </c>
      <c r="L1052" s="293"/>
      <c r="M1052" s="294" t="s">
        <v>1</v>
      </c>
      <c r="N1052" s="295" t="s">
        <v>50</v>
      </c>
      <c r="O1052" s="93"/>
      <c r="P1052" s="238">
        <f>O1052*H1052</f>
        <v>0</v>
      </c>
      <c r="Q1052" s="238">
        <v>0</v>
      </c>
      <c r="R1052" s="238">
        <f>Q1052*H1052</f>
        <v>0</v>
      </c>
      <c r="S1052" s="238">
        <v>0</v>
      </c>
      <c r="T1052" s="239">
        <f>S1052*H1052</f>
        <v>0</v>
      </c>
      <c r="U1052" s="40"/>
      <c r="V1052" s="40"/>
      <c r="W1052" s="40"/>
      <c r="X1052" s="40"/>
      <c r="Y1052" s="40"/>
      <c r="Z1052" s="40"/>
      <c r="AA1052" s="40"/>
      <c r="AB1052" s="40"/>
      <c r="AC1052" s="40"/>
      <c r="AD1052" s="40"/>
      <c r="AE1052" s="40"/>
      <c r="AR1052" s="240" t="s">
        <v>266</v>
      </c>
      <c r="AT1052" s="240" t="s">
        <v>509</v>
      </c>
      <c r="AU1052" s="240" t="s">
        <v>94</v>
      </c>
      <c r="AY1052" s="18" t="s">
        <v>193</v>
      </c>
      <c r="BE1052" s="241">
        <f>IF(N1052="základní",J1052,0)</f>
        <v>0</v>
      </c>
      <c r="BF1052" s="241">
        <f>IF(N1052="snížená",J1052,0)</f>
        <v>0</v>
      </c>
      <c r="BG1052" s="241">
        <f>IF(N1052="zákl. přenesená",J1052,0)</f>
        <v>0</v>
      </c>
      <c r="BH1052" s="241">
        <f>IF(N1052="sníž. přenesená",J1052,0)</f>
        <v>0</v>
      </c>
      <c r="BI1052" s="241">
        <f>IF(N1052="nulová",J1052,0)</f>
        <v>0</v>
      </c>
      <c r="BJ1052" s="18" t="s">
        <v>92</v>
      </c>
      <c r="BK1052" s="241">
        <f>ROUND(I1052*H1052,2)</f>
        <v>0</v>
      </c>
      <c r="BL1052" s="18" t="s">
        <v>199</v>
      </c>
      <c r="BM1052" s="240" t="s">
        <v>2292</v>
      </c>
    </row>
    <row r="1053" s="2" customFormat="1" ht="16.5" customHeight="1">
      <c r="A1053" s="40"/>
      <c r="B1053" s="41"/>
      <c r="C1053" s="286" t="s">
        <v>2293</v>
      </c>
      <c r="D1053" s="286" t="s">
        <v>509</v>
      </c>
      <c r="E1053" s="287" t="s">
        <v>2294</v>
      </c>
      <c r="F1053" s="288" t="s">
        <v>2295</v>
      </c>
      <c r="G1053" s="289" t="s">
        <v>256</v>
      </c>
      <c r="H1053" s="290">
        <v>2</v>
      </c>
      <c r="I1053" s="291"/>
      <c r="J1053" s="292">
        <f>ROUND(I1053*H1053,2)</f>
        <v>0</v>
      </c>
      <c r="K1053" s="288" t="s">
        <v>1</v>
      </c>
      <c r="L1053" s="293"/>
      <c r="M1053" s="294" t="s">
        <v>1</v>
      </c>
      <c r="N1053" s="295" t="s">
        <v>50</v>
      </c>
      <c r="O1053" s="93"/>
      <c r="P1053" s="238">
        <f>O1053*H1053</f>
        <v>0</v>
      </c>
      <c r="Q1053" s="238">
        <v>0</v>
      </c>
      <c r="R1053" s="238">
        <f>Q1053*H1053</f>
        <v>0</v>
      </c>
      <c r="S1053" s="238">
        <v>0</v>
      </c>
      <c r="T1053" s="239">
        <f>S1053*H1053</f>
        <v>0</v>
      </c>
      <c r="U1053" s="40"/>
      <c r="V1053" s="40"/>
      <c r="W1053" s="40"/>
      <c r="X1053" s="40"/>
      <c r="Y1053" s="40"/>
      <c r="Z1053" s="40"/>
      <c r="AA1053" s="40"/>
      <c r="AB1053" s="40"/>
      <c r="AC1053" s="40"/>
      <c r="AD1053" s="40"/>
      <c r="AE1053" s="40"/>
      <c r="AR1053" s="240" t="s">
        <v>266</v>
      </c>
      <c r="AT1053" s="240" t="s">
        <v>509</v>
      </c>
      <c r="AU1053" s="240" t="s">
        <v>94</v>
      </c>
      <c r="AY1053" s="18" t="s">
        <v>193</v>
      </c>
      <c r="BE1053" s="241">
        <f>IF(N1053="základní",J1053,0)</f>
        <v>0</v>
      </c>
      <c r="BF1053" s="241">
        <f>IF(N1053="snížená",J1053,0)</f>
        <v>0</v>
      </c>
      <c r="BG1053" s="241">
        <f>IF(N1053="zákl. přenesená",J1053,0)</f>
        <v>0</v>
      </c>
      <c r="BH1053" s="241">
        <f>IF(N1053="sníž. přenesená",J1053,0)</f>
        <v>0</v>
      </c>
      <c r="BI1053" s="241">
        <f>IF(N1053="nulová",J1053,0)</f>
        <v>0</v>
      </c>
      <c r="BJ1053" s="18" t="s">
        <v>92</v>
      </c>
      <c r="BK1053" s="241">
        <f>ROUND(I1053*H1053,2)</f>
        <v>0</v>
      </c>
      <c r="BL1053" s="18" t="s">
        <v>199</v>
      </c>
      <c r="BM1053" s="240" t="s">
        <v>2296</v>
      </c>
    </row>
    <row r="1054" s="2" customFormat="1" ht="16.5" customHeight="1">
      <c r="A1054" s="40"/>
      <c r="B1054" s="41"/>
      <c r="C1054" s="229" t="s">
        <v>2297</v>
      </c>
      <c r="D1054" s="229" t="s">
        <v>196</v>
      </c>
      <c r="E1054" s="230" t="s">
        <v>2221</v>
      </c>
      <c r="F1054" s="231" t="s">
        <v>2222</v>
      </c>
      <c r="G1054" s="232" t="s">
        <v>2223</v>
      </c>
      <c r="H1054" s="233">
        <v>128</v>
      </c>
      <c r="I1054" s="234"/>
      <c r="J1054" s="235">
        <f>ROUND(I1054*H1054,2)</f>
        <v>0</v>
      </c>
      <c r="K1054" s="231" t="s">
        <v>222</v>
      </c>
      <c r="L1054" s="46"/>
      <c r="M1054" s="236" t="s">
        <v>1</v>
      </c>
      <c r="N1054" s="237" t="s">
        <v>50</v>
      </c>
      <c r="O1054" s="93"/>
      <c r="P1054" s="238">
        <f>O1054*H1054</f>
        <v>0</v>
      </c>
      <c r="Q1054" s="238">
        <v>0</v>
      </c>
      <c r="R1054" s="238">
        <f>Q1054*H1054</f>
        <v>0</v>
      </c>
      <c r="S1054" s="238">
        <v>0</v>
      </c>
      <c r="T1054" s="239">
        <f>S1054*H1054</f>
        <v>0</v>
      </c>
      <c r="U1054" s="40"/>
      <c r="V1054" s="40"/>
      <c r="W1054" s="40"/>
      <c r="X1054" s="40"/>
      <c r="Y1054" s="40"/>
      <c r="Z1054" s="40"/>
      <c r="AA1054" s="40"/>
      <c r="AB1054" s="40"/>
      <c r="AC1054" s="40"/>
      <c r="AD1054" s="40"/>
      <c r="AE1054" s="40"/>
      <c r="AR1054" s="240" t="s">
        <v>2224</v>
      </c>
      <c r="AT1054" s="240" t="s">
        <v>196</v>
      </c>
      <c r="AU1054" s="240" t="s">
        <v>94</v>
      </c>
      <c r="AY1054" s="18" t="s">
        <v>193</v>
      </c>
      <c r="BE1054" s="241">
        <f>IF(N1054="základní",J1054,0)</f>
        <v>0</v>
      </c>
      <c r="BF1054" s="241">
        <f>IF(N1054="snížená",J1054,0)</f>
        <v>0</v>
      </c>
      <c r="BG1054" s="241">
        <f>IF(N1054="zákl. přenesená",J1054,0)</f>
        <v>0</v>
      </c>
      <c r="BH1054" s="241">
        <f>IF(N1054="sníž. přenesená",J1054,0)</f>
        <v>0</v>
      </c>
      <c r="BI1054" s="241">
        <f>IF(N1054="nulová",J1054,0)</f>
        <v>0</v>
      </c>
      <c r="BJ1054" s="18" t="s">
        <v>92</v>
      </c>
      <c r="BK1054" s="241">
        <f>ROUND(I1054*H1054,2)</f>
        <v>0</v>
      </c>
      <c r="BL1054" s="18" t="s">
        <v>2224</v>
      </c>
      <c r="BM1054" s="240" t="s">
        <v>2298</v>
      </c>
    </row>
    <row r="1055" s="14" customFormat="1">
      <c r="A1055" s="14"/>
      <c r="B1055" s="253"/>
      <c r="C1055" s="254"/>
      <c r="D1055" s="244" t="s">
        <v>201</v>
      </c>
      <c r="E1055" s="255" t="s">
        <v>1</v>
      </c>
      <c r="F1055" s="256" t="s">
        <v>2299</v>
      </c>
      <c r="G1055" s="254"/>
      <c r="H1055" s="257">
        <v>128</v>
      </c>
      <c r="I1055" s="258"/>
      <c r="J1055" s="254"/>
      <c r="K1055" s="254"/>
      <c r="L1055" s="259"/>
      <c r="M1055" s="260"/>
      <c r="N1055" s="261"/>
      <c r="O1055" s="261"/>
      <c r="P1055" s="261"/>
      <c r="Q1055" s="261"/>
      <c r="R1055" s="261"/>
      <c r="S1055" s="261"/>
      <c r="T1055" s="262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63" t="s">
        <v>201</v>
      </c>
      <c r="AU1055" s="263" t="s">
        <v>94</v>
      </c>
      <c r="AV1055" s="14" t="s">
        <v>94</v>
      </c>
      <c r="AW1055" s="14" t="s">
        <v>40</v>
      </c>
      <c r="AX1055" s="14" t="s">
        <v>92</v>
      </c>
      <c r="AY1055" s="263" t="s">
        <v>193</v>
      </c>
    </row>
    <row r="1056" s="12" customFormat="1" ht="22.8" customHeight="1">
      <c r="A1056" s="12"/>
      <c r="B1056" s="213"/>
      <c r="C1056" s="214"/>
      <c r="D1056" s="215" t="s">
        <v>84</v>
      </c>
      <c r="E1056" s="227" t="s">
        <v>2300</v>
      </c>
      <c r="F1056" s="227" t="s">
        <v>2301</v>
      </c>
      <c r="G1056" s="214"/>
      <c r="H1056" s="214"/>
      <c r="I1056" s="217"/>
      <c r="J1056" s="228">
        <f>BK1056</f>
        <v>0</v>
      </c>
      <c r="K1056" s="214"/>
      <c r="L1056" s="219"/>
      <c r="M1056" s="220"/>
      <c r="N1056" s="221"/>
      <c r="O1056" s="221"/>
      <c r="P1056" s="222">
        <f>SUM(P1057:P1059)</f>
        <v>0</v>
      </c>
      <c r="Q1056" s="221"/>
      <c r="R1056" s="222">
        <f>SUM(R1057:R1059)</f>
        <v>0</v>
      </c>
      <c r="S1056" s="221"/>
      <c r="T1056" s="223">
        <f>SUM(T1057:T1059)</f>
        <v>0</v>
      </c>
      <c r="U1056" s="12"/>
      <c r="V1056" s="12"/>
      <c r="W1056" s="12"/>
      <c r="X1056" s="12"/>
      <c r="Y1056" s="12"/>
      <c r="Z1056" s="12"/>
      <c r="AA1056" s="12"/>
      <c r="AB1056" s="12"/>
      <c r="AC1056" s="12"/>
      <c r="AD1056" s="12"/>
      <c r="AE1056" s="12"/>
      <c r="AR1056" s="224" t="s">
        <v>92</v>
      </c>
      <c r="AT1056" s="225" t="s">
        <v>84</v>
      </c>
      <c r="AU1056" s="225" t="s">
        <v>92</v>
      </c>
      <c r="AY1056" s="224" t="s">
        <v>193</v>
      </c>
      <c r="BK1056" s="226">
        <f>SUM(BK1057:BK1059)</f>
        <v>0</v>
      </c>
    </row>
    <row r="1057" s="2" customFormat="1" ht="21.75" customHeight="1">
      <c r="A1057" s="40"/>
      <c r="B1057" s="41"/>
      <c r="C1057" s="229" t="s">
        <v>2302</v>
      </c>
      <c r="D1057" s="229" t="s">
        <v>196</v>
      </c>
      <c r="E1057" s="230" t="s">
        <v>2303</v>
      </c>
      <c r="F1057" s="231" t="s">
        <v>2304</v>
      </c>
      <c r="G1057" s="232" t="s">
        <v>256</v>
      </c>
      <c r="H1057" s="233">
        <v>27</v>
      </c>
      <c r="I1057" s="234"/>
      <c r="J1057" s="235">
        <f>ROUND(I1057*H1057,2)</f>
        <v>0</v>
      </c>
      <c r="K1057" s="231" t="s">
        <v>1</v>
      </c>
      <c r="L1057" s="46"/>
      <c r="M1057" s="236" t="s">
        <v>1</v>
      </c>
      <c r="N1057" s="237" t="s">
        <v>50</v>
      </c>
      <c r="O1057" s="93"/>
      <c r="P1057" s="238">
        <f>O1057*H1057</f>
        <v>0</v>
      </c>
      <c r="Q1057" s="238">
        <v>0</v>
      </c>
      <c r="R1057" s="238">
        <f>Q1057*H1057</f>
        <v>0</v>
      </c>
      <c r="S1057" s="238">
        <v>0</v>
      </c>
      <c r="T1057" s="239">
        <f>S1057*H1057</f>
        <v>0</v>
      </c>
      <c r="U1057" s="40"/>
      <c r="V1057" s="40"/>
      <c r="W1057" s="40"/>
      <c r="X1057" s="40"/>
      <c r="Y1057" s="40"/>
      <c r="Z1057" s="40"/>
      <c r="AA1057" s="40"/>
      <c r="AB1057" s="40"/>
      <c r="AC1057" s="40"/>
      <c r="AD1057" s="40"/>
      <c r="AE1057" s="40"/>
      <c r="AR1057" s="240" t="s">
        <v>199</v>
      </c>
      <c r="AT1057" s="240" t="s">
        <v>196</v>
      </c>
      <c r="AU1057" s="240" t="s">
        <v>94</v>
      </c>
      <c r="AY1057" s="18" t="s">
        <v>193</v>
      </c>
      <c r="BE1057" s="241">
        <f>IF(N1057="základní",J1057,0)</f>
        <v>0</v>
      </c>
      <c r="BF1057" s="241">
        <f>IF(N1057="snížená",J1057,0)</f>
        <v>0</v>
      </c>
      <c r="BG1057" s="241">
        <f>IF(N1057="zákl. přenesená",J1057,0)</f>
        <v>0</v>
      </c>
      <c r="BH1057" s="241">
        <f>IF(N1057="sníž. přenesená",J1057,0)</f>
        <v>0</v>
      </c>
      <c r="BI1057" s="241">
        <f>IF(N1057="nulová",J1057,0)</f>
        <v>0</v>
      </c>
      <c r="BJ1057" s="18" t="s">
        <v>92</v>
      </c>
      <c r="BK1057" s="241">
        <f>ROUND(I1057*H1057,2)</f>
        <v>0</v>
      </c>
      <c r="BL1057" s="18" t="s">
        <v>199</v>
      </c>
      <c r="BM1057" s="240" t="s">
        <v>2305</v>
      </c>
    </row>
    <row r="1058" s="2" customFormat="1" ht="21.75" customHeight="1">
      <c r="A1058" s="40"/>
      <c r="B1058" s="41"/>
      <c r="C1058" s="229" t="s">
        <v>2306</v>
      </c>
      <c r="D1058" s="229" t="s">
        <v>196</v>
      </c>
      <c r="E1058" s="230" t="s">
        <v>2307</v>
      </c>
      <c r="F1058" s="231" t="s">
        <v>2308</v>
      </c>
      <c r="G1058" s="232" t="s">
        <v>256</v>
      </c>
      <c r="H1058" s="233">
        <v>29</v>
      </c>
      <c r="I1058" s="234"/>
      <c r="J1058" s="235">
        <f>ROUND(I1058*H1058,2)</f>
        <v>0</v>
      </c>
      <c r="K1058" s="231" t="s">
        <v>1</v>
      </c>
      <c r="L1058" s="46"/>
      <c r="M1058" s="236" t="s">
        <v>1</v>
      </c>
      <c r="N1058" s="237" t="s">
        <v>50</v>
      </c>
      <c r="O1058" s="93"/>
      <c r="P1058" s="238">
        <f>O1058*H1058</f>
        <v>0</v>
      </c>
      <c r="Q1058" s="238">
        <v>0</v>
      </c>
      <c r="R1058" s="238">
        <f>Q1058*H1058</f>
        <v>0</v>
      </c>
      <c r="S1058" s="238">
        <v>0</v>
      </c>
      <c r="T1058" s="239">
        <f>S1058*H1058</f>
        <v>0</v>
      </c>
      <c r="U1058" s="40"/>
      <c r="V1058" s="40"/>
      <c r="W1058" s="40"/>
      <c r="X1058" s="40"/>
      <c r="Y1058" s="40"/>
      <c r="Z1058" s="40"/>
      <c r="AA1058" s="40"/>
      <c r="AB1058" s="40"/>
      <c r="AC1058" s="40"/>
      <c r="AD1058" s="40"/>
      <c r="AE1058" s="40"/>
      <c r="AR1058" s="240" t="s">
        <v>199</v>
      </c>
      <c r="AT1058" s="240" t="s">
        <v>196</v>
      </c>
      <c r="AU1058" s="240" t="s">
        <v>94</v>
      </c>
      <c r="AY1058" s="18" t="s">
        <v>193</v>
      </c>
      <c r="BE1058" s="241">
        <f>IF(N1058="základní",J1058,0)</f>
        <v>0</v>
      </c>
      <c r="BF1058" s="241">
        <f>IF(N1058="snížená",J1058,0)</f>
        <v>0</v>
      </c>
      <c r="BG1058" s="241">
        <f>IF(N1058="zákl. přenesená",J1058,0)</f>
        <v>0</v>
      </c>
      <c r="BH1058" s="241">
        <f>IF(N1058="sníž. přenesená",J1058,0)</f>
        <v>0</v>
      </c>
      <c r="BI1058" s="241">
        <f>IF(N1058="nulová",J1058,0)</f>
        <v>0</v>
      </c>
      <c r="BJ1058" s="18" t="s">
        <v>92</v>
      </c>
      <c r="BK1058" s="241">
        <f>ROUND(I1058*H1058,2)</f>
        <v>0</v>
      </c>
      <c r="BL1058" s="18" t="s">
        <v>199</v>
      </c>
      <c r="BM1058" s="240" t="s">
        <v>2309</v>
      </c>
    </row>
    <row r="1059" s="2" customFormat="1" ht="21.75" customHeight="1">
      <c r="A1059" s="40"/>
      <c r="B1059" s="41"/>
      <c r="C1059" s="229" t="s">
        <v>1155</v>
      </c>
      <c r="D1059" s="229" t="s">
        <v>196</v>
      </c>
      <c r="E1059" s="230" t="s">
        <v>2310</v>
      </c>
      <c r="F1059" s="231" t="s">
        <v>2311</v>
      </c>
      <c r="G1059" s="232" t="s">
        <v>256</v>
      </c>
      <c r="H1059" s="233">
        <v>43</v>
      </c>
      <c r="I1059" s="234"/>
      <c r="J1059" s="235">
        <f>ROUND(I1059*H1059,2)</f>
        <v>0</v>
      </c>
      <c r="K1059" s="231" t="s">
        <v>1</v>
      </c>
      <c r="L1059" s="46"/>
      <c r="M1059" s="236" t="s">
        <v>1</v>
      </c>
      <c r="N1059" s="237" t="s">
        <v>50</v>
      </c>
      <c r="O1059" s="93"/>
      <c r="P1059" s="238">
        <f>O1059*H1059</f>
        <v>0</v>
      </c>
      <c r="Q1059" s="238">
        <v>0</v>
      </c>
      <c r="R1059" s="238">
        <f>Q1059*H1059</f>
        <v>0</v>
      </c>
      <c r="S1059" s="238">
        <v>0</v>
      </c>
      <c r="T1059" s="239">
        <f>S1059*H1059</f>
        <v>0</v>
      </c>
      <c r="U1059" s="40"/>
      <c r="V1059" s="40"/>
      <c r="W1059" s="40"/>
      <c r="X1059" s="40"/>
      <c r="Y1059" s="40"/>
      <c r="Z1059" s="40"/>
      <c r="AA1059" s="40"/>
      <c r="AB1059" s="40"/>
      <c r="AC1059" s="40"/>
      <c r="AD1059" s="40"/>
      <c r="AE1059" s="40"/>
      <c r="AR1059" s="240" t="s">
        <v>199</v>
      </c>
      <c r="AT1059" s="240" t="s">
        <v>196</v>
      </c>
      <c r="AU1059" s="240" t="s">
        <v>94</v>
      </c>
      <c r="AY1059" s="18" t="s">
        <v>193</v>
      </c>
      <c r="BE1059" s="241">
        <f>IF(N1059="základní",J1059,0)</f>
        <v>0</v>
      </c>
      <c r="BF1059" s="241">
        <f>IF(N1059="snížená",J1059,0)</f>
        <v>0</v>
      </c>
      <c r="BG1059" s="241">
        <f>IF(N1059="zákl. přenesená",J1059,0)</f>
        <v>0</v>
      </c>
      <c r="BH1059" s="241">
        <f>IF(N1059="sníž. přenesená",J1059,0)</f>
        <v>0</v>
      </c>
      <c r="BI1059" s="241">
        <f>IF(N1059="nulová",J1059,0)</f>
        <v>0</v>
      </c>
      <c r="BJ1059" s="18" t="s">
        <v>92</v>
      </c>
      <c r="BK1059" s="241">
        <f>ROUND(I1059*H1059,2)</f>
        <v>0</v>
      </c>
      <c r="BL1059" s="18" t="s">
        <v>199</v>
      </c>
      <c r="BM1059" s="240" t="s">
        <v>2312</v>
      </c>
    </row>
    <row r="1060" s="12" customFormat="1" ht="22.8" customHeight="1">
      <c r="A1060" s="12"/>
      <c r="B1060" s="213"/>
      <c r="C1060" s="214"/>
      <c r="D1060" s="215" t="s">
        <v>84</v>
      </c>
      <c r="E1060" s="227" t="s">
        <v>2313</v>
      </c>
      <c r="F1060" s="227" t="s">
        <v>2314</v>
      </c>
      <c r="G1060" s="214"/>
      <c r="H1060" s="214"/>
      <c r="I1060" s="217"/>
      <c r="J1060" s="228">
        <f>BK1060</f>
        <v>0</v>
      </c>
      <c r="K1060" s="214"/>
      <c r="L1060" s="219"/>
      <c r="M1060" s="220"/>
      <c r="N1060" s="221"/>
      <c r="O1060" s="221"/>
      <c r="P1060" s="222">
        <f>SUM(P1061:P1062)</f>
        <v>0</v>
      </c>
      <c r="Q1060" s="221"/>
      <c r="R1060" s="222">
        <f>SUM(R1061:R1062)</f>
        <v>0</v>
      </c>
      <c r="S1060" s="221"/>
      <c r="T1060" s="223">
        <f>SUM(T1061:T1062)</f>
        <v>0</v>
      </c>
      <c r="U1060" s="12"/>
      <c r="V1060" s="12"/>
      <c r="W1060" s="12"/>
      <c r="X1060" s="12"/>
      <c r="Y1060" s="12"/>
      <c r="Z1060" s="12"/>
      <c r="AA1060" s="12"/>
      <c r="AB1060" s="12"/>
      <c r="AC1060" s="12"/>
      <c r="AD1060" s="12"/>
      <c r="AE1060" s="12"/>
      <c r="AR1060" s="224" t="s">
        <v>92</v>
      </c>
      <c r="AT1060" s="225" t="s">
        <v>84</v>
      </c>
      <c r="AU1060" s="225" t="s">
        <v>92</v>
      </c>
      <c r="AY1060" s="224" t="s">
        <v>193</v>
      </c>
      <c r="BK1060" s="226">
        <f>SUM(BK1061:BK1062)</f>
        <v>0</v>
      </c>
    </row>
    <row r="1061" s="2" customFormat="1" ht="24.15" customHeight="1">
      <c r="A1061" s="40"/>
      <c r="B1061" s="41"/>
      <c r="C1061" s="229" t="s">
        <v>2315</v>
      </c>
      <c r="D1061" s="229" t="s">
        <v>196</v>
      </c>
      <c r="E1061" s="230" t="s">
        <v>2316</v>
      </c>
      <c r="F1061" s="231" t="s">
        <v>2317</v>
      </c>
      <c r="G1061" s="232" t="s">
        <v>256</v>
      </c>
      <c r="H1061" s="233">
        <v>6</v>
      </c>
      <c r="I1061" s="234"/>
      <c r="J1061" s="235">
        <f>ROUND(I1061*H1061,2)</f>
        <v>0</v>
      </c>
      <c r="K1061" s="231" t="s">
        <v>1</v>
      </c>
      <c r="L1061" s="46"/>
      <c r="M1061" s="236" t="s">
        <v>1</v>
      </c>
      <c r="N1061" s="237" t="s">
        <v>50</v>
      </c>
      <c r="O1061" s="93"/>
      <c r="P1061" s="238">
        <f>O1061*H1061</f>
        <v>0</v>
      </c>
      <c r="Q1061" s="238">
        <v>0</v>
      </c>
      <c r="R1061" s="238">
        <f>Q1061*H1061</f>
        <v>0</v>
      </c>
      <c r="S1061" s="238">
        <v>0</v>
      </c>
      <c r="T1061" s="239">
        <f>S1061*H1061</f>
        <v>0</v>
      </c>
      <c r="U1061" s="40"/>
      <c r="V1061" s="40"/>
      <c r="W1061" s="40"/>
      <c r="X1061" s="40"/>
      <c r="Y1061" s="40"/>
      <c r="Z1061" s="40"/>
      <c r="AA1061" s="40"/>
      <c r="AB1061" s="40"/>
      <c r="AC1061" s="40"/>
      <c r="AD1061" s="40"/>
      <c r="AE1061" s="40"/>
      <c r="AR1061" s="240" t="s">
        <v>199</v>
      </c>
      <c r="AT1061" s="240" t="s">
        <v>196</v>
      </c>
      <c r="AU1061" s="240" t="s">
        <v>94</v>
      </c>
      <c r="AY1061" s="18" t="s">
        <v>193</v>
      </c>
      <c r="BE1061" s="241">
        <f>IF(N1061="základní",J1061,0)</f>
        <v>0</v>
      </c>
      <c r="BF1061" s="241">
        <f>IF(N1061="snížená",J1061,0)</f>
        <v>0</v>
      </c>
      <c r="BG1061" s="241">
        <f>IF(N1061="zákl. přenesená",J1061,0)</f>
        <v>0</v>
      </c>
      <c r="BH1061" s="241">
        <f>IF(N1061="sníž. přenesená",J1061,0)</f>
        <v>0</v>
      </c>
      <c r="BI1061" s="241">
        <f>IF(N1061="nulová",J1061,0)</f>
        <v>0</v>
      </c>
      <c r="BJ1061" s="18" t="s">
        <v>92</v>
      </c>
      <c r="BK1061" s="241">
        <f>ROUND(I1061*H1061,2)</f>
        <v>0</v>
      </c>
      <c r="BL1061" s="18" t="s">
        <v>199</v>
      </c>
      <c r="BM1061" s="240" t="s">
        <v>2318</v>
      </c>
    </row>
    <row r="1062" s="2" customFormat="1" ht="24.15" customHeight="1">
      <c r="A1062" s="40"/>
      <c r="B1062" s="41"/>
      <c r="C1062" s="229" t="s">
        <v>2319</v>
      </c>
      <c r="D1062" s="229" t="s">
        <v>196</v>
      </c>
      <c r="E1062" s="230" t="s">
        <v>2320</v>
      </c>
      <c r="F1062" s="231" t="s">
        <v>2321</v>
      </c>
      <c r="G1062" s="232" t="s">
        <v>256</v>
      </c>
      <c r="H1062" s="233">
        <v>20</v>
      </c>
      <c r="I1062" s="234"/>
      <c r="J1062" s="235">
        <f>ROUND(I1062*H1062,2)</f>
        <v>0</v>
      </c>
      <c r="K1062" s="231" t="s">
        <v>1</v>
      </c>
      <c r="L1062" s="46"/>
      <c r="M1062" s="236" t="s">
        <v>1</v>
      </c>
      <c r="N1062" s="237" t="s">
        <v>50</v>
      </c>
      <c r="O1062" s="93"/>
      <c r="P1062" s="238">
        <f>O1062*H1062</f>
        <v>0</v>
      </c>
      <c r="Q1062" s="238">
        <v>0</v>
      </c>
      <c r="R1062" s="238">
        <f>Q1062*H1062</f>
        <v>0</v>
      </c>
      <c r="S1062" s="238">
        <v>0</v>
      </c>
      <c r="T1062" s="239">
        <f>S1062*H1062</f>
        <v>0</v>
      </c>
      <c r="U1062" s="40"/>
      <c r="V1062" s="40"/>
      <c r="W1062" s="40"/>
      <c r="X1062" s="40"/>
      <c r="Y1062" s="40"/>
      <c r="Z1062" s="40"/>
      <c r="AA1062" s="40"/>
      <c r="AB1062" s="40"/>
      <c r="AC1062" s="40"/>
      <c r="AD1062" s="40"/>
      <c r="AE1062" s="40"/>
      <c r="AR1062" s="240" t="s">
        <v>199</v>
      </c>
      <c r="AT1062" s="240" t="s">
        <v>196</v>
      </c>
      <c r="AU1062" s="240" t="s">
        <v>94</v>
      </c>
      <c r="AY1062" s="18" t="s">
        <v>193</v>
      </c>
      <c r="BE1062" s="241">
        <f>IF(N1062="základní",J1062,0)</f>
        <v>0</v>
      </c>
      <c r="BF1062" s="241">
        <f>IF(N1062="snížená",J1062,0)</f>
        <v>0</v>
      </c>
      <c r="BG1062" s="241">
        <f>IF(N1062="zákl. přenesená",J1062,0)</f>
        <v>0</v>
      </c>
      <c r="BH1062" s="241">
        <f>IF(N1062="sníž. přenesená",J1062,0)</f>
        <v>0</v>
      </c>
      <c r="BI1062" s="241">
        <f>IF(N1062="nulová",J1062,0)</f>
        <v>0</v>
      </c>
      <c r="BJ1062" s="18" t="s">
        <v>92</v>
      </c>
      <c r="BK1062" s="241">
        <f>ROUND(I1062*H1062,2)</f>
        <v>0</v>
      </c>
      <c r="BL1062" s="18" t="s">
        <v>199</v>
      </c>
      <c r="BM1062" s="240" t="s">
        <v>2322</v>
      </c>
    </row>
    <row r="1063" s="12" customFormat="1" ht="22.8" customHeight="1">
      <c r="A1063" s="12"/>
      <c r="B1063" s="213"/>
      <c r="C1063" s="214"/>
      <c r="D1063" s="215" t="s">
        <v>84</v>
      </c>
      <c r="E1063" s="227" t="s">
        <v>2323</v>
      </c>
      <c r="F1063" s="227" t="s">
        <v>2324</v>
      </c>
      <c r="G1063" s="214"/>
      <c r="H1063" s="214"/>
      <c r="I1063" s="217"/>
      <c r="J1063" s="228">
        <f>BK1063</f>
        <v>0</v>
      </c>
      <c r="K1063" s="214"/>
      <c r="L1063" s="219"/>
      <c r="M1063" s="220"/>
      <c r="N1063" s="221"/>
      <c r="O1063" s="221"/>
      <c r="P1063" s="222">
        <f>SUM(P1064:P1081)</f>
        <v>0</v>
      </c>
      <c r="Q1063" s="221"/>
      <c r="R1063" s="222">
        <f>SUM(R1064:R1081)</f>
        <v>0.056320000000000009</v>
      </c>
      <c r="S1063" s="221"/>
      <c r="T1063" s="223">
        <f>SUM(T1064:T1081)</f>
        <v>0</v>
      </c>
      <c r="U1063" s="12"/>
      <c r="V1063" s="12"/>
      <c r="W1063" s="12"/>
      <c r="X1063" s="12"/>
      <c r="Y1063" s="12"/>
      <c r="Z1063" s="12"/>
      <c r="AA1063" s="12"/>
      <c r="AB1063" s="12"/>
      <c r="AC1063" s="12"/>
      <c r="AD1063" s="12"/>
      <c r="AE1063" s="12"/>
      <c r="AR1063" s="224" t="s">
        <v>92</v>
      </c>
      <c r="AT1063" s="225" t="s">
        <v>84</v>
      </c>
      <c r="AU1063" s="225" t="s">
        <v>92</v>
      </c>
      <c r="AY1063" s="224" t="s">
        <v>193</v>
      </c>
      <c r="BK1063" s="226">
        <f>SUM(BK1064:BK1081)</f>
        <v>0</v>
      </c>
    </row>
    <row r="1064" s="2" customFormat="1" ht="33" customHeight="1">
      <c r="A1064" s="40"/>
      <c r="B1064" s="41"/>
      <c r="C1064" s="229" t="s">
        <v>2325</v>
      </c>
      <c r="D1064" s="229" t="s">
        <v>196</v>
      </c>
      <c r="E1064" s="230" t="s">
        <v>2326</v>
      </c>
      <c r="F1064" s="231" t="s">
        <v>2327</v>
      </c>
      <c r="G1064" s="232" t="s">
        <v>160</v>
      </c>
      <c r="H1064" s="233">
        <v>60</v>
      </c>
      <c r="I1064" s="234"/>
      <c r="J1064" s="235">
        <f>ROUND(I1064*H1064,2)</f>
        <v>0</v>
      </c>
      <c r="K1064" s="231" t="s">
        <v>222</v>
      </c>
      <c r="L1064" s="46"/>
      <c r="M1064" s="236" t="s">
        <v>1</v>
      </c>
      <c r="N1064" s="237" t="s">
        <v>50</v>
      </c>
      <c r="O1064" s="93"/>
      <c r="P1064" s="238">
        <f>O1064*H1064</f>
        <v>0</v>
      </c>
      <c r="Q1064" s="238">
        <v>0.00017100000000000001</v>
      </c>
      <c r="R1064" s="238">
        <f>Q1064*H1064</f>
        <v>0.01026</v>
      </c>
      <c r="S1064" s="238">
        <v>0</v>
      </c>
      <c r="T1064" s="239">
        <f>S1064*H1064</f>
        <v>0</v>
      </c>
      <c r="U1064" s="40"/>
      <c r="V1064" s="40"/>
      <c r="W1064" s="40"/>
      <c r="X1064" s="40"/>
      <c r="Y1064" s="40"/>
      <c r="Z1064" s="40"/>
      <c r="AA1064" s="40"/>
      <c r="AB1064" s="40"/>
      <c r="AC1064" s="40"/>
      <c r="AD1064" s="40"/>
      <c r="AE1064" s="40"/>
      <c r="AR1064" s="240" t="s">
        <v>214</v>
      </c>
      <c r="AT1064" s="240" t="s">
        <v>196</v>
      </c>
      <c r="AU1064" s="240" t="s">
        <v>94</v>
      </c>
      <c r="AY1064" s="18" t="s">
        <v>193</v>
      </c>
      <c r="BE1064" s="241">
        <f>IF(N1064="základní",J1064,0)</f>
        <v>0</v>
      </c>
      <c r="BF1064" s="241">
        <f>IF(N1064="snížená",J1064,0)</f>
        <v>0</v>
      </c>
      <c r="BG1064" s="241">
        <f>IF(N1064="zákl. přenesená",J1064,0)</f>
        <v>0</v>
      </c>
      <c r="BH1064" s="241">
        <f>IF(N1064="sníž. přenesená",J1064,0)</f>
        <v>0</v>
      </c>
      <c r="BI1064" s="241">
        <f>IF(N1064="nulová",J1064,0)</f>
        <v>0</v>
      </c>
      <c r="BJ1064" s="18" t="s">
        <v>92</v>
      </c>
      <c r="BK1064" s="241">
        <f>ROUND(I1064*H1064,2)</f>
        <v>0</v>
      </c>
      <c r="BL1064" s="18" t="s">
        <v>214</v>
      </c>
      <c r="BM1064" s="240" t="s">
        <v>2328</v>
      </c>
    </row>
    <row r="1065" s="13" customFormat="1">
      <c r="A1065" s="13"/>
      <c r="B1065" s="242"/>
      <c r="C1065" s="243"/>
      <c r="D1065" s="244" t="s">
        <v>201</v>
      </c>
      <c r="E1065" s="245" t="s">
        <v>1</v>
      </c>
      <c r="F1065" s="246" t="s">
        <v>2329</v>
      </c>
      <c r="G1065" s="243"/>
      <c r="H1065" s="245" t="s">
        <v>1</v>
      </c>
      <c r="I1065" s="247"/>
      <c r="J1065" s="243"/>
      <c r="K1065" s="243"/>
      <c r="L1065" s="248"/>
      <c r="M1065" s="249"/>
      <c r="N1065" s="250"/>
      <c r="O1065" s="250"/>
      <c r="P1065" s="250"/>
      <c r="Q1065" s="250"/>
      <c r="R1065" s="250"/>
      <c r="S1065" s="250"/>
      <c r="T1065" s="251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52" t="s">
        <v>201</v>
      </c>
      <c r="AU1065" s="252" t="s">
        <v>94</v>
      </c>
      <c r="AV1065" s="13" t="s">
        <v>92</v>
      </c>
      <c r="AW1065" s="13" t="s">
        <v>40</v>
      </c>
      <c r="AX1065" s="13" t="s">
        <v>85</v>
      </c>
      <c r="AY1065" s="252" t="s">
        <v>193</v>
      </c>
    </row>
    <row r="1066" s="14" customFormat="1">
      <c r="A1066" s="14"/>
      <c r="B1066" s="253"/>
      <c r="C1066" s="254"/>
      <c r="D1066" s="244" t="s">
        <v>201</v>
      </c>
      <c r="E1066" s="255" t="s">
        <v>1</v>
      </c>
      <c r="F1066" s="256" t="s">
        <v>415</v>
      </c>
      <c r="G1066" s="254"/>
      <c r="H1066" s="257">
        <v>30</v>
      </c>
      <c r="I1066" s="258"/>
      <c r="J1066" s="254"/>
      <c r="K1066" s="254"/>
      <c r="L1066" s="259"/>
      <c r="M1066" s="260"/>
      <c r="N1066" s="261"/>
      <c r="O1066" s="261"/>
      <c r="P1066" s="261"/>
      <c r="Q1066" s="261"/>
      <c r="R1066" s="261"/>
      <c r="S1066" s="261"/>
      <c r="T1066" s="262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63" t="s">
        <v>201</v>
      </c>
      <c r="AU1066" s="263" t="s">
        <v>94</v>
      </c>
      <c r="AV1066" s="14" t="s">
        <v>94</v>
      </c>
      <c r="AW1066" s="14" t="s">
        <v>40</v>
      </c>
      <c r="AX1066" s="14" t="s">
        <v>85</v>
      </c>
      <c r="AY1066" s="263" t="s">
        <v>193</v>
      </c>
    </row>
    <row r="1067" s="13" customFormat="1">
      <c r="A1067" s="13"/>
      <c r="B1067" s="242"/>
      <c r="C1067" s="243"/>
      <c r="D1067" s="244" t="s">
        <v>201</v>
      </c>
      <c r="E1067" s="245" t="s">
        <v>1</v>
      </c>
      <c r="F1067" s="246" t="s">
        <v>2330</v>
      </c>
      <c r="G1067" s="243"/>
      <c r="H1067" s="245" t="s">
        <v>1</v>
      </c>
      <c r="I1067" s="247"/>
      <c r="J1067" s="243"/>
      <c r="K1067" s="243"/>
      <c r="L1067" s="248"/>
      <c r="M1067" s="249"/>
      <c r="N1067" s="250"/>
      <c r="O1067" s="250"/>
      <c r="P1067" s="250"/>
      <c r="Q1067" s="250"/>
      <c r="R1067" s="250"/>
      <c r="S1067" s="250"/>
      <c r="T1067" s="251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52" t="s">
        <v>201</v>
      </c>
      <c r="AU1067" s="252" t="s">
        <v>94</v>
      </c>
      <c r="AV1067" s="13" t="s">
        <v>92</v>
      </c>
      <c r="AW1067" s="13" t="s">
        <v>40</v>
      </c>
      <c r="AX1067" s="13" t="s">
        <v>85</v>
      </c>
      <c r="AY1067" s="252" t="s">
        <v>193</v>
      </c>
    </row>
    <row r="1068" s="14" customFormat="1">
      <c r="A1068" s="14"/>
      <c r="B1068" s="253"/>
      <c r="C1068" s="254"/>
      <c r="D1068" s="244" t="s">
        <v>201</v>
      </c>
      <c r="E1068" s="255" t="s">
        <v>1</v>
      </c>
      <c r="F1068" s="256" t="s">
        <v>415</v>
      </c>
      <c r="G1068" s="254"/>
      <c r="H1068" s="257">
        <v>30</v>
      </c>
      <c r="I1068" s="258"/>
      <c r="J1068" s="254"/>
      <c r="K1068" s="254"/>
      <c r="L1068" s="259"/>
      <c r="M1068" s="260"/>
      <c r="N1068" s="261"/>
      <c r="O1068" s="261"/>
      <c r="P1068" s="261"/>
      <c r="Q1068" s="261"/>
      <c r="R1068" s="261"/>
      <c r="S1068" s="261"/>
      <c r="T1068" s="262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63" t="s">
        <v>201</v>
      </c>
      <c r="AU1068" s="263" t="s">
        <v>94</v>
      </c>
      <c r="AV1068" s="14" t="s">
        <v>94</v>
      </c>
      <c r="AW1068" s="14" t="s">
        <v>40</v>
      </c>
      <c r="AX1068" s="14" t="s">
        <v>85</v>
      </c>
      <c r="AY1068" s="263" t="s">
        <v>193</v>
      </c>
    </row>
    <row r="1069" s="15" customFormat="1">
      <c r="A1069" s="15"/>
      <c r="B1069" s="264"/>
      <c r="C1069" s="265"/>
      <c r="D1069" s="244" t="s">
        <v>201</v>
      </c>
      <c r="E1069" s="266" t="s">
        <v>1</v>
      </c>
      <c r="F1069" s="267" t="s">
        <v>252</v>
      </c>
      <c r="G1069" s="265"/>
      <c r="H1069" s="268">
        <v>60</v>
      </c>
      <c r="I1069" s="269"/>
      <c r="J1069" s="265"/>
      <c r="K1069" s="265"/>
      <c r="L1069" s="270"/>
      <c r="M1069" s="271"/>
      <c r="N1069" s="272"/>
      <c r="O1069" s="272"/>
      <c r="P1069" s="272"/>
      <c r="Q1069" s="272"/>
      <c r="R1069" s="272"/>
      <c r="S1069" s="272"/>
      <c r="T1069" s="273"/>
      <c r="U1069" s="15"/>
      <c r="V1069" s="15"/>
      <c r="W1069" s="15"/>
      <c r="X1069" s="15"/>
      <c r="Y1069" s="15"/>
      <c r="Z1069" s="15"/>
      <c r="AA1069" s="15"/>
      <c r="AB1069" s="15"/>
      <c r="AC1069" s="15"/>
      <c r="AD1069" s="15"/>
      <c r="AE1069" s="15"/>
      <c r="AT1069" s="274" t="s">
        <v>201</v>
      </c>
      <c r="AU1069" s="274" t="s">
        <v>94</v>
      </c>
      <c r="AV1069" s="15" t="s">
        <v>199</v>
      </c>
      <c r="AW1069" s="15" t="s">
        <v>40</v>
      </c>
      <c r="AX1069" s="15" t="s">
        <v>92</v>
      </c>
      <c r="AY1069" s="274" t="s">
        <v>193</v>
      </c>
    </row>
    <row r="1070" s="2" customFormat="1" ht="33" customHeight="1">
      <c r="A1070" s="40"/>
      <c r="B1070" s="41"/>
      <c r="C1070" s="229" t="s">
        <v>2331</v>
      </c>
      <c r="D1070" s="229" t="s">
        <v>196</v>
      </c>
      <c r="E1070" s="230" t="s">
        <v>2332</v>
      </c>
      <c r="F1070" s="231" t="s">
        <v>2333</v>
      </c>
      <c r="G1070" s="232" t="s">
        <v>160</v>
      </c>
      <c r="H1070" s="233">
        <v>80</v>
      </c>
      <c r="I1070" s="234"/>
      <c r="J1070" s="235">
        <f>ROUND(I1070*H1070,2)</f>
        <v>0</v>
      </c>
      <c r="K1070" s="231" t="s">
        <v>222</v>
      </c>
      <c r="L1070" s="46"/>
      <c r="M1070" s="236" t="s">
        <v>1</v>
      </c>
      <c r="N1070" s="237" t="s">
        <v>50</v>
      </c>
      <c r="O1070" s="93"/>
      <c r="P1070" s="238">
        <f>O1070*H1070</f>
        <v>0</v>
      </c>
      <c r="Q1070" s="238">
        <v>0.00034200000000000002</v>
      </c>
      <c r="R1070" s="238">
        <f>Q1070*H1070</f>
        <v>0.027360000000000002</v>
      </c>
      <c r="S1070" s="238">
        <v>0</v>
      </c>
      <c r="T1070" s="239">
        <f>S1070*H1070</f>
        <v>0</v>
      </c>
      <c r="U1070" s="40"/>
      <c r="V1070" s="40"/>
      <c r="W1070" s="40"/>
      <c r="X1070" s="40"/>
      <c r="Y1070" s="40"/>
      <c r="Z1070" s="40"/>
      <c r="AA1070" s="40"/>
      <c r="AB1070" s="40"/>
      <c r="AC1070" s="40"/>
      <c r="AD1070" s="40"/>
      <c r="AE1070" s="40"/>
      <c r="AR1070" s="240" t="s">
        <v>214</v>
      </c>
      <c r="AT1070" s="240" t="s">
        <v>196</v>
      </c>
      <c r="AU1070" s="240" t="s">
        <v>94</v>
      </c>
      <c r="AY1070" s="18" t="s">
        <v>193</v>
      </c>
      <c r="BE1070" s="241">
        <f>IF(N1070="základní",J1070,0)</f>
        <v>0</v>
      </c>
      <c r="BF1070" s="241">
        <f>IF(N1070="snížená",J1070,0)</f>
        <v>0</v>
      </c>
      <c r="BG1070" s="241">
        <f>IF(N1070="zákl. přenesená",J1070,0)</f>
        <v>0</v>
      </c>
      <c r="BH1070" s="241">
        <f>IF(N1070="sníž. přenesená",J1070,0)</f>
        <v>0</v>
      </c>
      <c r="BI1070" s="241">
        <f>IF(N1070="nulová",J1070,0)</f>
        <v>0</v>
      </c>
      <c r="BJ1070" s="18" t="s">
        <v>92</v>
      </c>
      <c r="BK1070" s="241">
        <f>ROUND(I1070*H1070,2)</f>
        <v>0</v>
      </c>
      <c r="BL1070" s="18" t="s">
        <v>214</v>
      </c>
      <c r="BM1070" s="240" t="s">
        <v>2334</v>
      </c>
    </row>
    <row r="1071" s="13" customFormat="1">
      <c r="A1071" s="13"/>
      <c r="B1071" s="242"/>
      <c r="C1071" s="243"/>
      <c r="D1071" s="244" t="s">
        <v>201</v>
      </c>
      <c r="E1071" s="245" t="s">
        <v>1</v>
      </c>
      <c r="F1071" s="246" t="s">
        <v>2329</v>
      </c>
      <c r="G1071" s="243"/>
      <c r="H1071" s="245" t="s">
        <v>1</v>
      </c>
      <c r="I1071" s="247"/>
      <c r="J1071" s="243"/>
      <c r="K1071" s="243"/>
      <c r="L1071" s="248"/>
      <c r="M1071" s="249"/>
      <c r="N1071" s="250"/>
      <c r="O1071" s="250"/>
      <c r="P1071" s="250"/>
      <c r="Q1071" s="250"/>
      <c r="R1071" s="250"/>
      <c r="S1071" s="250"/>
      <c r="T1071" s="251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52" t="s">
        <v>201</v>
      </c>
      <c r="AU1071" s="252" t="s">
        <v>94</v>
      </c>
      <c r="AV1071" s="13" t="s">
        <v>92</v>
      </c>
      <c r="AW1071" s="13" t="s">
        <v>40</v>
      </c>
      <c r="AX1071" s="13" t="s">
        <v>85</v>
      </c>
      <c r="AY1071" s="252" t="s">
        <v>193</v>
      </c>
    </row>
    <row r="1072" s="14" customFormat="1">
      <c r="A1072" s="14"/>
      <c r="B1072" s="253"/>
      <c r="C1072" s="254"/>
      <c r="D1072" s="244" t="s">
        <v>201</v>
      </c>
      <c r="E1072" s="255" t="s">
        <v>1</v>
      </c>
      <c r="F1072" s="256" t="s">
        <v>415</v>
      </c>
      <c r="G1072" s="254"/>
      <c r="H1072" s="257">
        <v>30</v>
      </c>
      <c r="I1072" s="258"/>
      <c r="J1072" s="254"/>
      <c r="K1072" s="254"/>
      <c r="L1072" s="259"/>
      <c r="M1072" s="260"/>
      <c r="N1072" s="261"/>
      <c r="O1072" s="261"/>
      <c r="P1072" s="261"/>
      <c r="Q1072" s="261"/>
      <c r="R1072" s="261"/>
      <c r="S1072" s="261"/>
      <c r="T1072" s="262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63" t="s">
        <v>201</v>
      </c>
      <c r="AU1072" s="263" t="s">
        <v>94</v>
      </c>
      <c r="AV1072" s="14" t="s">
        <v>94</v>
      </c>
      <c r="AW1072" s="14" t="s">
        <v>40</v>
      </c>
      <c r="AX1072" s="14" t="s">
        <v>85</v>
      </c>
      <c r="AY1072" s="263" t="s">
        <v>193</v>
      </c>
    </row>
    <row r="1073" s="13" customFormat="1">
      <c r="A1073" s="13"/>
      <c r="B1073" s="242"/>
      <c r="C1073" s="243"/>
      <c r="D1073" s="244" t="s">
        <v>201</v>
      </c>
      <c r="E1073" s="245" t="s">
        <v>1</v>
      </c>
      <c r="F1073" s="246" t="s">
        <v>2335</v>
      </c>
      <c r="G1073" s="243"/>
      <c r="H1073" s="245" t="s">
        <v>1</v>
      </c>
      <c r="I1073" s="247"/>
      <c r="J1073" s="243"/>
      <c r="K1073" s="243"/>
      <c r="L1073" s="248"/>
      <c r="M1073" s="249"/>
      <c r="N1073" s="250"/>
      <c r="O1073" s="250"/>
      <c r="P1073" s="250"/>
      <c r="Q1073" s="250"/>
      <c r="R1073" s="250"/>
      <c r="S1073" s="250"/>
      <c r="T1073" s="251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52" t="s">
        <v>201</v>
      </c>
      <c r="AU1073" s="252" t="s">
        <v>94</v>
      </c>
      <c r="AV1073" s="13" t="s">
        <v>92</v>
      </c>
      <c r="AW1073" s="13" t="s">
        <v>40</v>
      </c>
      <c r="AX1073" s="13" t="s">
        <v>85</v>
      </c>
      <c r="AY1073" s="252" t="s">
        <v>193</v>
      </c>
    </row>
    <row r="1074" s="14" customFormat="1">
      <c r="A1074" s="14"/>
      <c r="B1074" s="253"/>
      <c r="C1074" s="254"/>
      <c r="D1074" s="244" t="s">
        <v>201</v>
      </c>
      <c r="E1074" s="255" t="s">
        <v>1</v>
      </c>
      <c r="F1074" s="256" t="s">
        <v>440</v>
      </c>
      <c r="G1074" s="254"/>
      <c r="H1074" s="257">
        <v>35</v>
      </c>
      <c r="I1074" s="258"/>
      <c r="J1074" s="254"/>
      <c r="K1074" s="254"/>
      <c r="L1074" s="259"/>
      <c r="M1074" s="260"/>
      <c r="N1074" s="261"/>
      <c r="O1074" s="261"/>
      <c r="P1074" s="261"/>
      <c r="Q1074" s="261"/>
      <c r="R1074" s="261"/>
      <c r="S1074" s="261"/>
      <c r="T1074" s="262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63" t="s">
        <v>201</v>
      </c>
      <c r="AU1074" s="263" t="s">
        <v>94</v>
      </c>
      <c r="AV1074" s="14" t="s">
        <v>94</v>
      </c>
      <c r="AW1074" s="14" t="s">
        <v>40</v>
      </c>
      <c r="AX1074" s="14" t="s">
        <v>85</v>
      </c>
      <c r="AY1074" s="263" t="s">
        <v>193</v>
      </c>
    </row>
    <row r="1075" s="13" customFormat="1">
      <c r="A1075" s="13"/>
      <c r="B1075" s="242"/>
      <c r="C1075" s="243"/>
      <c r="D1075" s="244" t="s">
        <v>201</v>
      </c>
      <c r="E1075" s="245" t="s">
        <v>1</v>
      </c>
      <c r="F1075" s="246" t="s">
        <v>2336</v>
      </c>
      <c r="G1075" s="243"/>
      <c r="H1075" s="245" t="s">
        <v>1</v>
      </c>
      <c r="I1075" s="247"/>
      <c r="J1075" s="243"/>
      <c r="K1075" s="243"/>
      <c r="L1075" s="248"/>
      <c r="M1075" s="249"/>
      <c r="N1075" s="250"/>
      <c r="O1075" s="250"/>
      <c r="P1075" s="250"/>
      <c r="Q1075" s="250"/>
      <c r="R1075" s="250"/>
      <c r="S1075" s="250"/>
      <c r="T1075" s="251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52" t="s">
        <v>201</v>
      </c>
      <c r="AU1075" s="252" t="s">
        <v>94</v>
      </c>
      <c r="AV1075" s="13" t="s">
        <v>92</v>
      </c>
      <c r="AW1075" s="13" t="s">
        <v>40</v>
      </c>
      <c r="AX1075" s="13" t="s">
        <v>85</v>
      </c>
      <c r="AY1075" s="252" t="s">
        <v>193</v>
      </c>
    </row>
    <row r="1076" s="14" customFormat="1">
      <c r="A1076" s="14"/>
      <c r="B1076" s="253"/>
      <c r="C1076" s="254"/>
      <c r="D1076" s="244" t="s">
        <v>201</v>
      </c>
      <c r="E1076" s="255" t="s">
        <v>1</v>
      </c>
      <c r="F1076" s="256" t="s">
        <v>8</v>
      </c>
      <c r="G1076" s="254"/>
      <c r="H1076" s="257">
        <v>15</v>
      </c>
      <c r="I1076" s="258"/>
      <c r="J1076" s="254"/>
      <c r="K1076" s="254"/>
      <c r="L1076" s="259"/>
      <c r="M1076" s="260"/>
      <c r="N1076" s="261"/>
      <c r="O1076" s="261"/>
      <c r="P1076" s="261"/>
      <c r="Q1076" s="261"/>
      <c r="R1076" s="261"/>
      <c r="S1076" s="261"/>
      <c r="T1076" s="262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63" t="s">
        <v>201</v>
      </c>
      <c r="AU1076" s="263" t="s">
        <v>94</v>
      </c>
      <c r="AV1076" s="14" t="s">
        <v>94</v>
      </c>
      <c r="AW1076" s="14" t="s">
        <v>40</v>
      </c>
      <c r="AX1076" s="14" t="s">
        <v>85</v>
      </c>
      <c r="AY1076" s="263" t="s">
        <v>193</v>
      </c>
    </row>
    <row r="1077" s="15" customFormat="1">
      <c r="A1077" s="15"/>
      <c r="B1077" s="264"/>
      <c r="C1077" s="265"/>
      <c r="D1077" s="244" t="s">
        <v>201</v>
      </c>
      <c r="E1077" s="266" t="s">
        <v>1</v>
      </c>
      <c r="F1077" s="267" t="s">
        <v>252</v>
      </c>
      <c r="G1077" s="265"/>
      <c r="H1077" s="268">
        <v>80</v>
      </c>
      <c r="I1077" s="269"/>
      <c r="J1077" s="265"/>
      <c r="K1077" s="265"/>
      <c r="L1077" s="270"/>
      <c r="M1077" s="271"/>
      <c r="N1077" s="272"/>
      <c r="O1077" s="272"/>
      <c r="P1077" s="272"/>
      <c r="Q1077" s="272"/>
      <c r="R1077" s="272"/>
      <c r="S1077" s="272"/>
      <c r="T1077" s="273"/>
      <c r="U1077" s="15"/>
      <c r="V1077" s="15"/>
      <c r="W1077" s="15"/>
      <c r="X1077" s="15"/>
      <c r="Y1077" s="15"/>
      <c r="Z1077" s="15"/>
      <c r="AA1077" s="15"/>
      <c r="AB1077" s="15"/>
      <c r="AC1077" s="15"/>
      <c r="AD1077" s="15"/>
      <c r="AE1077" s="15"/>
      <c r="AT1077" s="274" t="s">
        <v>201</v>
      </c>
      <c r="AU1077" s="274" t="s">
        <v>94</v>
      </c>
      <c r="AV1077" s="15" t="s">
        <v>199</v>
      </c>
      <c r="AW1077" s="15" t="s">
        <v>40</v>
      </c>
      <c r="AX1077" s="15" t="s">
        <v>92</v>
      </c>
      <c r="AY1077" s="274" t="s">
        <v>193</v>
      </c>
    </row>
    <row r="1078" s="2" customFormat="1" ht="37.8" customHeight="1">
      <c r="A1078" s="40"/>
      <c r="B1078" s="41"/>
      <c r="C1078" s="286" t="s">
        <v>2337</v>
      </c>
      <c r="D1078" s="286" t="s">
        <v>509</v>
      </c>
      <c r="E1078" s="287" t="s">
        <v>2338</v>
      </c>
      <c r="F1078" s="288" t="s">
        <v>2339</v>
      </c>
      <c r="G1078" s="289" t="s">
        <v>160</v>
      </c>
      <c r="H1078" s="290">
        <v>30</v>
      </c>
      <c r="I1078" s="291"/>
      <c r="J1078" s="292">
        <f>ROUND(I1078*H1078,2)</f>
        <v>0</v>
      </c>
      <c r="K1078" s="288" t="s">
        <v>222</v>
      </c>
      <c r="L1078" s="293"/>
      <c r="M1078" s="294" t="s">
        <v>1</v>
      </c>
      <c r="N1078" s="295" t="s">
        <v>50</v>
      </c>
      <c r="O1078" s="93"/>
      <c r="P1078" s="238">
        <f>O1078*H1078</f>
        <v>0</v>
      </c>
      <c r="Q1078" s="238">
        <v>0.00017000000000000001</v>
      </c>
      <c r="R1078" s="238">
        <f>Q1078*H1078</f>
        <v>0.0051000000000000004</v>
      </c>
      <c r="S1078" s="238">
        <v>0</v>
      </c>
      <c r="T1078" s="239">
        <f>S1078*H1078</f>
        <v>0</v>
      </c>
      <c r="U1078" s="40"/>
      <c r="V1078" s="40"/>
      <c r="W1078" s="40"/>
      <c r="X1078" s="40"/>
      <c r="Y1078" s="40"/>
      <c r="Z1078" s="40"/>
      <c r="AA1078" s="40"/>
      <c r="AB1078" s="40"/>
      <c r="AC1078" s="40"/>
      <c r="AD1078" s="40"/>
      <c r="AE1078" s="40"/>
      <c r="AR1078" s="240" t="s">
        <v>425</v>
      </c>
      <c r="AT1078" s="240" t="s">
        <v>509</v>
      </c>
      <c r="AU1078" s="240" t="s">
        <v>94</v>
      </c>
      <c r="AY1078" s="18" t="s">
        <v>193</v>
      </c>
      <c r="BE1078" s="241">
        <f>IF(N1078="základní",J1078,0)</f>
        <v>0</v>
      </c>
      <c r="BF1078" s="241">
        <f>IF(N1078="snížená",J1078,0)</f>
        <v>0</v>
      </c>
      <c r="BG1078" s="241">
        <f>IF(N1078="zákl. přenesená",J1078,0)</f>
        <v>0</v>
      </c>
      <c r="BH1078" s="241">
        <f>IF(N1078="sníž. přenesená",J1078,0)</f>
        <v>0</v>
      </c>
      <c r="BI1078" s="241">
        <f>IF(N1078="nulová",J1078,0)</f>
        <v>0</v>
      </c>
      <c r="BJ1078" s="18" t="s">
        <v>92</v>
      </c>
      <c r="BK1078" s="241">
        <f>ROUND(I1078*H1078,2)</f>
        <v>0</v>
      </c>
      <c r="BL1078" s="18" t="s">
        <v>214</v>
      </c>
      <c r="BM1078" s="240" t="s">
        <v>2340</v>
      </c>
    </row>
    <row r="1079" s="2" customFormat="1" ht="37.8" customHeight="1">
      <c r="A1079" s="40"/>
      <c r="B1079" s="41"/>
      <c r="C1079" s="286" t="s">
        <v>2341</v>
      </c>
      <c r="D1079" s="286" t="s">
        <v>509</v>
      </c>
      <c r="E1079" s="287" t="s">
        <v>2342</v>
      </c>
      <c r="F1079" s="288" t="s">
        <v>2343</v>
      </c>
      <c r="G1079" s="289" t="s">
        <v>160</v>
      </c>
      <c r="H1079" s="290">
        <v>30</v>
      </c>
      <c r="I1079" s="291"/>
      <c r="J1079" s="292">
        <f>ROUND(I1079*H1079,2)</f>
        <v>0</v>
      </c>
      <c r="K1079" s="288" t="s">
        <v>1</v>
      </c>
      <c r="L1079" s="293"/>
      <c r="M1079" s="294" t="s">
        <v>1</v>
      </c>
      <c r="N1079" s="295" t="s">
        <v>50</v>
      </c>
      <c r="O1079" s="93"/>
      <c r="P1079" s="238">
        <f>O1079*H1079</f>
        <v>0</v>
      </c>
      <c r="Q1079" s="238">
        <v>0.00017000000000000001</v>
      </c>
      <c r="R1079" s="238">
        <f>Q1079*H1079</f>
        <v>0.0051000000000000004</v>
      </c>
      <c r="S1079" s="238">
        <v>0</v>
      </c>
      <c r="T1079" s="239">
        <f>S1079*H1079</f>
        <v>0</v>
      </c>
      <c r="U1079" s="40"/>
      <c r="V1079" s="40"/>
      <c r="W1079" s="40"/>
      <c r="X1079" s="40"/>
      <c r="Y1079" s="40"/>
      <c r="Z1079" s="40"/>
      <c r="AA1079" s="40"/>
      <c r="AB1079" s="40"/>
      <c r="AC1079" s="40"/>
      <c r="AD1079" s="40"/>
      <c r="AE1079" s="40"/>
      <c r="AR1079" s="240" t="s">
        <v>425</v>
      </c>
      <c r="AT1079" s="240" t="s">
        <v>509</v>
      </c>
      <c r="AU1079" s="240" t="s">
        <v>94</v>
      </c>
      <c r="AY1079" s="18" t="s">
        <v>193</v>
      </c>
      <c r="BE1079" s="241">
        <f>IF(N1079="základní",J1079,0)</f>
        <v>0</v>
      </c>
      <c r="BF1079" s="241">
        <f>IF(N1079="snížená",J1079,0)</f>
        <v>0</v>
      </c>
      <c r="BG1079" s="241">
        <f>IF(N1079="zákl. přenesená",J1079,0)</f>
        <v>0</v>
      </c>
      <c r="BH1079" s="241">
        <f>IF(N1079="sníž. přenesená",J1079,0)</f>
        <v>0</v>
      </c>
      <c r="BI1079" s="241">
        <f>IF(N1079="nulová",J1079,0)</f>
        <v>0</v>
      </c>
      <c r="BJ1079" s="18" t="s">
        <v>92</v>
      </c>
      <c r="BK1079" s="241">
        <f>ROUND(I1079*H1079,2)</f>
        <v>0</v>
      </c>
      <c r="BL1079" s="18" t="s">
        <v>214</v>
      </c>
      <c r="BM1079" s="240" t="s">
        <v>2344</v>
      </c>
    </row>
    <row r="1080" s="2" customFormat="1" ht="37.8" customHeight="1">
      <c r="A1080" s="40"/>
      <c r="B1080" s="41"/>
      <c r="C1080" s="286" t="s">
        <v>2345</v>
      </c>
      <c r="D1080" s="286" t="s">
        <v>509</v>
      </c>
      <c r="E1080" s="287" t="s">
        <v>2346</v>
      </c>
      <c r="F1080" s="288" t="s">
        <v>2347</v>
      </c>
      <c r="G1080" s="289" t="s">
        <v>160</v>
      </c>
      <c r="H1080" s="290">
        <v>35</v>
      </c>
      <c r="I1080" s="291"/>
      <c r="J1080" s="292">
        <f>ROUND(I1080*H1080,2)</f>
        <v>0</v>
      </c>
      <c r="K1080" s="288" t="s">
        <v>1</v>
      </c>
      <c r="L1080" s="293"/>
      <c r="M1080" s="294" t="s">
        <v>1</v>
      </c>
      <c r="N1080" s="295" t="s">
        <v>50</v>
      </c>
      <c r="O1080" s="93"/>
      <c r="P1080" s="238">
        <f>O1080*H1080</f>
        <v>0</v>
      </c>
      <c r="Q1080" s="238">
        <v>0.00017000000000000001</v>
      </c>
      <c r="R1080" s="238">
        <f>Q1080*H1080</f>
        <v>0.0059500000000000004</v>
      </c>
      <c r="S1080" s="238">
        <v>0</v>
      </c>
      <c r="T1080" s="239">
        <f>S1080*H1080</f>
        <v>0</v>
      </c>
      <c r="U1080" s="40"/>
      <c r="V1080" s="40"/>
      <c r="W1080" s="40"/>
      <c r="X1080" s="40"/>
      <c r="Y1080" s="40"/>
      <c r="Z1080" s="40"/>
      <c r="AA1080" s="40"/>
      <c r="AB1080" s="40"/>
      <c r="AC1080" s="40"/>
      <c r="AD1080" s="40"/>
      <c r="AE1080" s="40"/>
      <c r="AR1080" s="240" t="s">
        <v>425</v>
      </c>
      <c r="AT1080" s="240" t="s">
        <v>509</v>
      </c>
      <c r="AU1080" s="240" t="s">
        <v>94</v>
      </c>
      <c r="AY1080" s="18" t="s">
        <v>193</v>
      </c>
      <c r="BE1080" s="241">
        <f>IF(N1080="základní",J1080,0)</f>
        <v>0</v>
      </c>
      <c r="BF1080" s="241">
        <f>IF(N1080="snížená",J1080,0)</f>
        <v>0</v>
      </c>
      <c r="BG1080" s="241">
        <f>IF(N1080="zákl. přenesená",J1080,0)</f>
        <v>0</v>
      </c>
      <c r="BH1080" s="241">
        <f>IF(N1080="sníž. přenesená",J1080,0)</f>
        <v>0</v>
      </c>
      <c r="BI1080" s="241">
        <f>IF(N1080="nulová",J1080,0)</f>
        <v>0</v>
      </c>
      <c r="BJ1080" s="18" t="s">
        <v>92</v>
      </c>
      <c r="BK1080" s="241">
        <f>ROUND(I1080*H1080,2)</f>
        <v>0</v>
      </c>
      <c r="BL1080" s="18" t="s">
        <v>214</v>
      </c>
      <c r="BM1080" s="240" t="s">
        <v>2348</v>
      </c>
    </row>
    <row r="1081" s="2" customFormat="1" ht="37.8" customHeight="1">
      <c r="A1081" s="40"/>
      <c r="B1081" s="41"/>
      <c r="C1081" s="286" t="s">
        <v>2349</v>
      </c>
      <c r="D1081" s="286" t="s">
        <v>509</v>
      </c>
      <c r="E1081" s="287" t="s">
        <v>2350</v>
      </c>
      <c r="F1081" s="288" t="s">
        <v>2351</v>
      </c>
      <c r="G1081" s="289" t="s">
        <v>160</v>
      </c>
      <c r="H1081" s="290">
        <v>15</v>
      </c>
      <c r="I1081" s="291"/>
      <c r="J1081" s="292">
        <f>ROUND(I1081*H1081,2)</f>
        <v>0</v>
      </c>
      <c r="K1081" s="288" t="s">
        <v>1</v>
      </c>
      <c r="L1081" s="293"/>
      <c r="M1081" s="294" t="s">
        <v>1</v>
      </c>
      <c r="N1081" s="295" t="s">
        <v>50</v>
      </c>
      <c r="O1081" s="93"/>
      <c r="P1081" s="238">
        <f>O1081*H1081</f>
        <v>0</v>
      </c>
      <c r="Q1081" s="238">
        <v>0.00017000000000000001</v>
      </c>
      <c r="R1081" s="238">
        <f>Q1081*H1081</f>
        <v>0.0025500000000000002</v>
      </c>
      <c r="S1081" s="238">
        <v>0</v>
      </c>
      <c r="T1081" s="239">
        <f>S1081*H1081</f>
        <v>0</v>
      </c>
      <c r="U1081" s="40"/>
      <c r="V1081" s="40"/>
      <c r="W1081" s="40"/>
      <c r="X1081" s="40"/>
      <c r="Y1081" s="40"/>
      <c r="Z1081" s="40"/>
      <c r="AA1081" s="40"/>
      <c r="AB1081" s="40"/>
      <c r="AC1081" s="40"/>
      <c r="AD1081" s="40"/>
      <c r="AE1081" s="40"/>
      <c r="AR1081" s="240" t="s">
        <v>425</v>
      </c>
      <c r="AT1081" s="240" t="s">
        <v>509</v>
      </c>
      <c r="AU1081" s="240" t="s">
        <v>94</v>
      </c>
      <c r="AY1081" s="18" t="s">
        <v>193</v>
      </c>
      <c r="BE1081" s="241">
        <f>IF(N1081="základní",J1081,0)</f>
        <v>0</v>
      </c>
      <c r="BF1081" s="241">
        <f>IF(N1081="snížená",J1081,0)</f>
        <v>0</v>
      </c>
      <c r="BG1081" s="241">
        <f>IF(N1081="zákl. přenesená",J1081,0)</f>
        <v>0</v>
      </c>
      <c r="BH1081" s="241">
        <f>IF(N1081="sníž. přenesená",J1081,0)</f>
        <v>0</v>
      </c>
      <c r="BI1081" s="241">
        <f>IF(N1081="nulová",J1081,0)</f>
        <v>0</v>
      </c>
      <c r="BJ1081" s="18" t="s">
        <v>92</v>
      </c>
      <c r="BK1081" s="241">
        <f>ROUND(I1081*H1081,2)</f>
        <v>0</v>
      </c>
      <c r="BL1081" s="18" t="s">
        <v>214</v>
      </c>
      <c r="BM1081" s="240" t="s">
        <v>2352</v>
      </c>
    </row>
    <row r="1082" s="12" customFormat="1" ht="22.8" customHeight="1">
      <c r="A1082" s="12"/>
      <c r="B1082" s="213"/>
      <c r="C1082" s="214"/>
      <c r="D1082" s="215" t="s">
        <v>84</v>
      </c>
      <c r="E1082" s="227" t="s">
        <v>2353</v>
      </c>
      <c r="F1082" s="227" t="s">
        <v>924</v>
      </c>
      <c r="G1082" s="214"/>
      <c r="H1082" s="214"/>
      <c r="I1082" s="217"/>
      <c r="J1082" s="228">
        <f>BK1082</f>
        <v>0</v>
      </c>
      <c r="K1082" s="214"/>
      <c r="L1082" s="219"/>
      <c r="M1082" s="220"/>
      <c r="N1082" s="221"/>
      <c r="O1082" s="221"/>
      <c r="P1082" s="222">
        <f>SUM(P1083:P1158)</f>
        <v>0</v>
      </c>
      <c r="Q1082" s="221"/>
      <c r="R1082" s="222">
        <f>SUM(R1083:R1158)</f>
        <v>0.014571629999999999</v>
      </c>
      <c r="S1082" s="221"/>
      <c r="T1082" s="223">
        <f>SUM(T1083:T1158)</f>
        <v>0</v>
      </c>
      <c r="U1082" s="12"/>
      <c r="V1082" s="12"/>
      <c r="W1082" s="12"/>
      <c r="X1082" s="12"/>
      <c r="Y1082" s="12"/>
      <c r="Z1082" s="12"/>
      <c r="AA1082" s="12"/>
      <c r="AB1082" s="12"/>
      <c r="AC1082" s="12"/>
      <c r="AD1082" s="12"/>
      <c r="AE1082" s="12"/>
      <c r="AR1082" s="224" t="s">
        <v>92</v>
      </c>
      <c r="AT1082" s="225" t="s">
        <v>84</v>
      </c>
      <c r="AU1082" s="225" t="s">
        <v>92</v>
      </c>
      <c r="AY1082" s="224" t="s">
        <v>193</v>
      </c>
      <c r="BK1082" s="226">
        <f>SUM(BK1083:BK1158)</f>
        <v>0</v>
      </c>
    </row>
    <row r="1083" s="2" customFormat="1" ht="24.15" customHeight="1">
      <c r="A1083" s="40"/>
      <c r="B1083" s="41"/>
      <c r="C1083" s="229" t="s">
        <v>2354</v>
      </c>
      <c r="D1083" s="229" t="s">
        <v>196</v>
      </c>
      <c r="E1083" s="230" t="s">
        <v>2355</v>
      </c>
      <c r="F1083" s="231" t="s">
        <v>2356</v>
      </c>
      <c r="G1083" s="232" t="s">
        <v>130</v>
      </c>
      <c r="H1083" s="233">
        <v>64.819999999999993</v>
      </c>
      <c r="I1083" s="234"/>
      <c r="J1083" s="235">
        <f>ROUND(I1083*H1083,2)</f>
        <v>0</v>
      </c>
      <c r="K1083" s="231" t="s">
        <v>1</v>
      </c>
      <c r="L1083" s="46"/>
      <c r="M1083" s="236" t="s">
        <v>1</v>
      </c>
      <c r="N1083" s="237" t="s">
        <v>50</v>
      </c>
      <c r="O1083" s="93"/>
      <c r="P1083" s="238">
        <f>O1083*H1083</f>
        <v>0</v>
      </c>
      <c r="Q1083" s="238">
        <v>0</v>
      </c>
      <c r="R1083" s="238">
        <f>Q1083*H1083</f>
        <v>0</v>
      </c>
      <c r="S1083" s="238">
        <v>0</v>
      </c>
      <c r="T1083" s="239">
        <f>S1083*H1083</f>
        <v>0</v>
      </c>
      <c r="U1083" s="40"/>
      <c r="V1083" s="40"/>
      <c r="W1083" s="40"/>
      <c r="X1083" s="40"/>
      <c r="Y1083" s="40"/>
      <c r="Z1083" s="40"/>
      <c r="AA1083" s="40"/>
      <c r="AB1083" s="40"/>
      <c r="AC1083" s="40"/>
      <c r="AD1083" s="40"/>
      <c r="AE1083" s="40"/>
      <c r="AR1083" s="240" t="s">
        <v>199</v>
      </c>
      <c r="AT1083" s="240" t="s">
        <v>196</v>
      </c>
      <c r="AU1083" s="240" t="s">
        <v>94</v>
      </c>
      <c r="AY1083" s="18" t="s">
        <v>193</v>
      </c>
      <c r="BE1083" s="241">
        <f>IF(N1083="základní",J1083,0)</f>
        <v>0</v>
      </c>
      <c r="BF1083" s="241">
        <f>IF(N1083="snížená",J1083,0)</f>
        <v>0</v>
      </c>
      <c r="BG1083" s="241">
        <f>IF(N1083="zákl. přenesená",J1083,0)</f>
        <v>0</v>
      </c>
      <c r="BH1083" s="241">
        <f>IF(N1083="sníž. přenesená",J1083,0)</f>
        <v>0</v>
      </c>
      <c r="BI1083" s="241">
        <f>IF(N1083="nulová",J1083,0)</f>
        <v>0</v>
      </c>
      <c r="BJ1083" s="18" t="s">
        <v>92</v>
      </c>
      <c r="BK1083" s="241">
        <f>ROUND(I1083*H1083,2)</f>
        <v>0</v>
      </c>
      <c r="BL1083" s="18" t="s">
        <v>199</v>
      </c>
      <c r="BM1083" s="240" t="s">
        <v>2357</v>
      </c>
    </row>
    <row r="1084" s="13" customFormat="1">
      <c r="A1084" s="13"/>
      <c r="B1084" s="242"/>
      <c r="C1084" s="243"/>
      <c r="D1084" s="244" t="s">
        <v>201</v>
      </c>
      <c r="E1084" s="245" t="s">
        <v>1</v>
      </c>
      <c r="F1084" s="246" t="s">
        <v>312</v>
      </c>
      <c r="G1084" s="243"/>
      <c r="H1084" s="245" t="s">
        <v>1</v>
      </c>
      <c r="I1084" s="247"/>
      <c r="J1084" s="243"/>
      <c r="K1084" s="243"/>
      <c r="L1084" s="248"/>
      <c r="M1084" s="249"/>
      <c r="N1084" s="250"/>
      <c r="O1084" s="250"/>
      <c r="P1084" s="250"/>
      <c r="Q1084" s="250"/>
      <c r="R1084" s="250"/>
      <c r="S1084" s="250"/>
      <c r="T1084" s="251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52" t="s">
        <v>201</v>
      </c>
      <c r="AU1084" s="252" t="s">
        <v>94</v>
      </c>
      <c r="AV1084" s="13" t="s">
        <v>92</v>
      </c>
      <c r="AW1084" s="13" t="s">
        <v>40</v>
      </c>
      <c r="AX1084" s="13" t="s">
        <v>85</v>
      </c>
      <c r="AY1084" s="252" t="s">
        <v>193</v>
      </c>
    </row>
    <row r="1085" s="14" customFormat="1">
      <c r="A1085" s="14"/>
      <c r="B1085" s="253"/>
      <c r="C1085" s="254"/>
      <c r="D1085" s="244" t="s">
        <v>201</v>
      </c>
      <c r="E1085" s="255" t="s">
        <v>1</v>
      </c>
      <c r="F1085" s="256" t="s">
        <v>2358</v>
      </c>
      <c r="G1085" s="254"/>
      <c r="H1085" s="257">
        <v>64.819999999999993</v>
      </c>
      <c r="I1085" s="258"/>
      <c r="J1085" s="254"/>
      <c r="K1085" s="254"/>
      <c r="L1085" s="259"/>
      <c r="M1085" s="260"/>
      <c r="N1085" s="261"/>
      <c r="O1085" s="261"/>
      <c r="P1085" s="261"/>
      <c r="Q1085" s="261"/>
      <c r="R1085" s="261"/>
      <c r="S1085" s="261"/>
      <c r="T1085" s="262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63" t="s">
        <v>201</v>
      </c>
      <c r="AU1085" s="263" t="s">
        <v>94</v>
      </c>
      <c r="AV1085" s="14" t="s">
        <v>94</v>
      </c>
      <c r="AW1085" s="14" t="s">
        <v>40</v>
      </c>
      <c r="AX1085" s="14" t="s">
        <v>92</v>
      </c>
      <c r="AY1085" s="263" t="s">
        <v>193</v>
      </c>
    </row>
    <row r="1086" s="2" customFormat="1" ht="21.75" customHeight="1">
      <c r="A1086" s="40"/>
      <c r="B1086" s="41"/>
      <c r="C1086" s="229" t="s">
        <v>2359</v>
      </c>
      <c r="D1086" s="229" t="s">
        <v>196</v>
      </c>
      <c r="E1086" s="230" t="s">
        <v>970</v>
      </c>
      <c r="F1086" s="231" t="s">
        <v>2360</v>
      </c>
      <c r="G1086" s="232" t="s">
        <v>130</v>
      </c>
      <c r="H1086" s="233">
        <v>124.84399999999999</v>
      </c>
      <c r="I1086" s="234"/>
      <c r="J1086" s="235">
        <f>ROUND(I1086*H1086,2)</f>
        <v>0</v>
      </c>
      <c r="K1086" s="231" t="s">
        <v>1</v>
      </c>
      <c r="L1086" s="46"/>
      <c r="M1086" s="236" t="s">
        <v>1</v>
      </c>
      <c r="N1086" s="237" t="s">
        <v>50</v>
      </c>
      <c r="O1086" s="93"/>
      <c r="P1086" s="238">
        <f>O1086*H1086</f>
        <v>0</v>
      </c>
      <c r="Q1086" s="238">
        <v>0</v>
      </c>
      <c r="R1086" s="238">
        <f>Q1086*H1086</f>
        <v>0</v>
      </c>
      <c r="S1086" s="238">
        <v>0</v>
      </c>
      <c r="T1086" s="239">
        <f>S1086*H1086</f>
        <v>0</v>
      </c>
      <c r="U1086" s="40"/>
      <c r="V1086" s="40"/>
      <c r="W1086" s="40"/>
      <c r="X1086" s="40"/>
      <c r="Y1086" s="40"/>
      <c r="Z1086" s="40"/>
      <c r="AA1086" s="40"/>
      <c r="AB1086" s="40"/>
      <c r="AC1086" s="40"/>
      <c r="AD1086" s="40"/>
      <c r="AE1086" s="40"/>
      <c r="AR1086" s="240" t="s">
        <v>199</v>
      </c>
      <c r="AT1086" s="240" t="s">
        <v>196</v>
      </c>
      <c r="AU1086" s="240" t="s">
        <v>94</v>
      </c>
      <c r="AY1086" s="18" t="s">
        <v>193</v>
      </c>
      <c r="BE1086" s="241">
        <f>IF(N1086="základní",J1086,0)</f>
        <v>0</v>
      </c>
      <c r="BF1086" s="241">
        <f>IF(N1086="snížená",J1086,0)</f>
        <v>0</v>
      </c>
      <c r="BG1086" s="241">
        <f>IF(N1086="zákl. přenesená",J1086,0)</f>
        <v>0</v>
      </c>
      <c r="BH1086" s="241">
        <f>IF(N1086="sníž. přenesená",J1086,0)</f>
        <v>0</v>
      </c>
      <c r="BI1086" s="241">
        <f>IF(N1086="nulová",J1086,0)</f>
        <v>0</v>
      </c>
      <c r="BJ1086" s="18" t="s">
        <v>92</v>
      </c>
      <c r="BK1086" s="241">
        <f>ROUND(I1086*H1086,2)</f>
        <v>0</v>
      </c>
      <c r="BL1086" s="18" t="s">
        <v>199</v>
      </c>
      <c r="BM1086" s="240" t="s">
        <v>2361</v>
      </c>
    </row>
    <row r="1087" s="13" customFormat="1">
      <c r="A1087" s="13"/>
      <c r="B1087" s="242"/>
      <c r="C1087" s="243"/>
      <c r="D1087" s="244" t="s">
        <v>201</v>
      </c>
      <c r="E1087" s="245" t="s">
        <v>1</v>
      </c>
      <c r="F1087" s="246" t="s">
        <v>2362</v>
      </c>
      <c r="G1087" s="243"/>
      <c r="H1087" s="245" t="s">
        <v>1</v>
      </c>
      <c r="I1087" s="247"/>
      <c r="J1087" s="243"/>
      <c r="K1087" s="243"/>
      <c r="L1087" s="248"/>
      <c r="M1087" s="249"/>
      <c r="N1087" s="250"/>
      <c r="O1087" s="250"/>
      <c r="P1087" s="250"/>
      <c r="Q1087" s="250"/>
      <c r="R1087" s="250"/>
      <c r="S1087" s="250"/>
      <c r="T1087" s="251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52" t="s">
        <v>201</v>
      </c>
      <c r="AU1087" s="252" t="s">
        <v>94</v>
      </c>
      <c r="AV1087" s="13" t="s">
        <v>92</v>
      </c>
      <c r="AW1087" s="13" t="s">
        <v>40</v>
      </c>
      <c r="AX1087" s="13" t="s">
        <v>85</v>
      </c>
      <c r="AY1087" s="252" t="s">
        <v>193</v>
      </c>
    </row>
    <row r="1088" s="14" customFormat="1">
      <c r="A1088" s="14"/>
      <c r="B1088" s="253"/>
      <c r="C1088" s="254"/>
      <c r="D1088" s="244" t="s">
        <v>201</v>
      </c>
      <c r="E1088" s="255" t="s">
        <v>1</v>
      </c>
      <c r="F1088" s="256" t="s">
        <v>2363</v>
      </c>
      <c r="G1088" s="254"/>
      <c r="H1088" s="257">
        <v>124.84399999999999</v>
      </c>
      <c r="I1088" s="258"/>
      <c r="J1088" s="254"/>
      <c r="K1088" s="254"/>
      <c r="L1088" s="259"/>
      <c r="M1088" s="260"/>
      <c r="N1088" s="261"/>
      <c r="O1088" s="261"/>
      <c r="P1088" s="261"/>
      <c r="Q1088" s="261"/>
      <c r="R1088" s="261"/>
      <c r="S1088" s="261"/>
      <c r="T1088" s="262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63" t="s">
        <v>201</v>
      </c>
      <c r="AU1088" s="263" t="s">
        <v>94</v>
      </c>
      <c r="AV1088" s="14" t="s">
        <v>94</v>
      </c>
      <c r="AW1088" s="14" t="s">
        <v>40</v>
      </c>
      <c r="AX1088" s="14" t="s">
        <v>92</v>
      </c>
      <c r="AY1088" s="263" t="s">
        <v>193</v>
      </c>
    </row>
    <row r="1089" s="2" customFormat="1" ht="24.15" customHeight="1">
      <c r="A1089" s="40"/>
      <c r="B1089" s="41"/>
      <c r="C1089" s="229" t="s">
        <v>2364</v>
      </c>
      <c r="D1089" s="229" t="s">
        <v>196</v>
      </c>
      <c r="E1089" s="230" t="s">
        <v>974</v>
      </c>
      <c r="F1089" s="231" t="s">
        <v>2365</v>
      </c>
      <c r="G1089" s="232" t="s">
        <v>207</v>
      </c>
      <c r="H1089" s="233">
        <v>1</v>
      </c>
      <c r="I1089" s="234"/>
      <c r="J1089" s="235">
        <f>ROUND(I1089*H1089,2)</f>
        <v>0</v>
      </c>
      <c r="K1089" s="231" t="s">
        <v>1</v>
      </c>
      <c r="L1089" s="46"/>
      <c r="M1089" s="236" t="s">
        <v>1</v>
      </c>
      <c r="N1089" s="237" t="s">
        <v>50</v>
      </c>
      <c r="O1089" s="93"/>
      <c r="P1089" s="238">
        <f>O1089*H1089</f>
        <v>0</v>
      </c>
      <c r="Q1089" s="238">
        <v>0</v>
      </c>
      <c r="R1089" s="238">
        <f>Q1089*H1089</f>
        <v>0</v>
      </c>
      <c r="S1089" s="238">
        <v>0</v>
      </c>
      <c r="T1089" s="239">
        <f>S1089*H1089</f>
        <v>0</v>
      </c>
      <c r="U1089" s="40"/>
      <c r="V1089" s="40"/>
      <c r="W1089" s="40"/>
      <c r="X1089" s="40"/>
      <c r="Y1089" s="40"/>
      <c r="Z1089" s="40"/>
      <c r="AA1089" s="40"/>
      <c r="AB1089" s="40"/>
      <c r="AC1089" s="40"/>
      <c r="AD1089" s="40"/>
      <c r="AE1089" s="40"/>
      <c r="AR1089" s="240" t="s">
        <v>199</v>
      </c>
      <c r="AT1089" s="240" t="s">
        <v>196</v>
      </c>
      <c r="AU1089" s="240" t="s">
        <v>94</v>
      </c>
      <c r="AY1089" s="18" t="s">
        <v>193</v>
      </c>
      <c r="BE1089" s="241">
        <f>IF(N1089="základní",J1089,0)</f>
        <v>0</v>
      </c>
      <c r="BF1089" s="241">
        <f>IF(N1089="snížená",J1089,0)</f>
        <v>0</v>
      </c>
      <c r="BG1089" s="241">
        <f>IF(N1089="zákl. přenesená",J1089,0)</f>
        <v>0</v>
      </c>
      <c r="BH1089" s="241">
        <f>IF(N1089="sníž. přenesená",J1089,0)</f>
        <v>0</v>
      </c>
      <c r="BI1089" s="241">
        <f>IF(N1089="nulová",J1089,0)</f>
        <v>0</v>
      </c>
      <c r="BJ1089" s="18" t="s">
        <v>92</v>
      </c>
      <c r="BK1089" s="241">
        <f>ROUND(I1089*H1089,2)</f>
        <v>0</v>
      </c>
      <c r="BL1089" s="18" t="s">
        <v>199</v>
      </c>
      <c r="BM1089" s="240" t="s">
        <v>2366</v>
      </c>
    </row>
    <row r="1090" s="2" customFormat="1" ht="33" customHeight="1">
      <c r="A1090" s="40"/>
      <c r="B1090" s="41"/>
      <c r="C1090" s="229" t="s">
        <v>2367</v>
      </c>
      <c r="D1090" s="229" t="s">
        <v>196</v>
      </c>
      <c r="E1090" s="230" t="s">
        <v>2368</v>
      </c>
      <c r="F1090" s="231" t="s">
        <v>2369</v>
      </c>
      <c r="G1090" s="232" t="s">
        <v>207</v>
      </c>
      <c r="H1090" s="233">
        <v>1</v>
      </c>
      <c r="I1090" s="234"/>
      <c r="J1090" s="235">
        <f>ROUND(I1090*H1090,2)</f>
        <v>0</v>
      </c>
      <c r="K1090" s="231" t="s">
        <v>1</v>
      </c>
      <c r="L1090" s="46"/>
      <c r="M1090" s="236" t="s">
        <v>1</v>
      </c>
      <c r="N1090" s="237" t="s">
        <v>50</v>
      </c>
      <c r="O1090" s="93"/>
      <c r="P1090" s="238">
        <f>O1090*H1090</f>
        <v>0</v>
      </c>
      <c r="Q1090" s="238">
        <v>0</v>
      </c>
      <c r="R1090" s="238">
        <f>Q1090*H1090</f>
        <v>0</v>
      </c>
      <c r="S1090" s="238">
        <v>0</v>
      </c>
      <c r="T1090" s="239">
        <f>S1090*H1090</f>
        <v>0</v>
      </c>
      <c r="U1090" s="40"/>
      <c r="V1090" s="40"/>
      <c r="W1090" s="40"/>
      <c r="X1090" s="40"/>
      <c r="Y1090" s="40"/>
      <c r="Z1090" s="40"/>
      <c r="AA1090" s="40"/>
      <c r="AB1090" s="40"/>
      <c r="AC1090" s="40"/>
      <c r="AD1090" s="40"/>
      <c r="AE1090" s="40"/>
      <c r="AR1090" s="240" t="s">
        <v>199</v>
      </c>
      <c r="AT1090" s="240" t="s">
        <v>196</v>
      </c>
      <c r="AU1090" s="240" t="s">
        <v>94</v>
      </c>
      <c r="AY1090" s="18" t="s">
        <v>193</v>
      </c>
      <c r="BE1090" s="241">
        <f>IF(N1090="základní",J1090,0)</f>
        <v>0</v>
      </c>
      <c r="BF1090" s="241">
        <f>IF(N1090="snížená",J1090,0)</f>
        <v>0</v>
      </c>
      <c r="BG1090" s="241">
        <f>IF(N1090="zákl. přenesená",J1090,0)</f>
        <v>0</v>
      </c>
      <c r="BH1090" s="241">
        <f>IF(N1090="sníž. přenesená",J1090,0)</f>
        <v>0</v>
      </c>
      <c r="BI1090" s="241">
        <f>IF(N1090="nulová",J1090,0)</f>
        <v>0</v>
      </c>
      <c r="BJ1090" s="18" t="s">
        <v>92</v>
      </c>
      <c r="BK1090" s="241">
        <f>ROUND(I1090*H1090,2)</f>
        <v>0</v>
      </c>
      <c r="BL1090" s="18" t="s">
        <v>199</v>
      </c>
      <c r="BM1090" s="240" t="s">
        <v>2370</v>
      </c>
    </row>
    <row r="1091" s="2" customFormat="1" ht="21.75" customHeight="1">
      <c r="A1091" s="40"/>
      <c r="B1091" s="41"/>
      <c r="C1091" s="229" t="s">
        <v>2371</v>
      </c>
      <c r="D1091" s="229" t="s">
        <v>196</v>
      </c>
      <c r="E1091" s="230" t="s">
        <v>2372</v>
      </c>
      <c r="F1091" s="231" t="s">
        <v>2373</v>
      </c>
      <c r="G1091" s="232" t="s">
        <v>207</v>
      </c>
      <c r="H1091" s="233">
        <v>1</v>
      </c>
      <c r="I1091" s="234"/>
      <c r="J1091" s="235">
        <f>ROUND(I1091*H1091,2)</f>
        <v>0</v>
      </c>
      <c r="K1091" s="231" t="s">
        <v>1</v>
      </c>
      <c r="L1091" s="46"/>
      <c r="M1091" s="236" t="s">
        <v>1</v>
      </c>
      <c r="N1091" s="237" t="s">
        <v>50</v>
      </c>
      <c r="O1091" s="93"/>
      <c r="P1091" s="238">
        <f>O1091*H1091</f>
        <v>0</v>
      </c>
      <c r="Q1091" s="238">
        <v>0</v>
      </c>
      <c r="R1091" s="238">
        <f>Q1091*H1091</f>
        <v>0</v>
      </c>
      <c r="S1091" s="238">
        <v>0</v>
      </c>
      <c r="T1091" s="239">
        <f>S1091*H1091</f>
        <v>0</v>
      </c>
      <c r="U1091" s="40"/>
      <c r="V1091" s="40"/>
      <c r="W1091" s="40"/>
      <c r="X1091" s="40"/>
      <c r="Y1091" s="40"/>
      <c r="Z1091" s="40"/>
      <c r="AA1091" s="40"/>
      <c r="AB1091" s="40"/>
      <c r="AC1091" s="40"/>
      <c r="AD1091" s="40"/>
      <c r="AE1091" s="40"/>
      <c r="AR1091" s="240" t="s">
        <v>199</v>
      </c>
      <c r="AT1091" s="240" t="s">
        <v>196</v>
      </c>
      <c r="AU1091" s="240" t="s">
        <v>94</v>
      </c>
      <c r="AY1091" s="18" t="s">
        <v>193</v>
      </c>
      <c r="BE1091" s="241">
        <f>IF(N1091="základní",J1091,0)</f>
        <v>0</v>
      </c>
      <c r="BF1091" s="241">
        <f>IF(N1091="snížená",J1091,0)</f>
        <v>0</v>
      </c>
      <c r="BG1091" s="241">
        <f>IF(N1091="zákl. přenesená",J1091,0)</f>
        <v>0</v>
      </c>
      <c r="BH1091" s="241">
        <f>IF(N1091="sníž. přenesená",J1091,0)</f>
        <v>0</v>
      </c>
      <c r="BI1091" s="241">
        <f>IF(N1091="nulová",J1091,0)</f>
        <v>0</v>
      </c>
      <c r="BJ1091" s="18" t="s">
        <v>92</v>
      </c>
      <c r="BK1091" s="241">
        <f>ROUND(I1091*H1091,2)</f>
        <v>0</v>
      </c>
      <c r="BL1091" s="18" t="s">
        <v>199</v>
      </c>
      <c r="BM1091" s="240" t="s">
        <v>2374</v>
      </c>
    </row>
    <row r="1092" s="2" customFormat="1" ht="24.15" customHeight="1">
      <c r="A1092" s="40"/>
      <c r="B1092" s="41"/>
      <c r="C1092" s="229" t="s">
        <v>2375</v>
      </c>
      <c r="D1092" s="229" t="s">
        <v>196</v>
      </c>
      <c r="E1092" s="230" t="s">
        <v>2376</v>
      </c>
      <c r="F1092" s="231" t="s">
        <v>2377</v>
      </c>
      <c r="G1092" s="232" t="s">
        <v>207</v>
      </c>
      <c r="H1092" s="233">
        <v>1</v>
      </c>
      <c r="I1092" s="234"/>
      <c r="J1092" s="235">
        <f>ROUND(I1092*H1092,2)</f>
        <v>0</v>
      </c>
      <c r="K1092" s="231" t="s">
        <v>1</v>
      </c>
      <c r="L1092" s="46"/>
      <c r="M1092" s="236" t="s">
        <v>1</v>
      </c>
      <c r="N1092" s="237" t="s">
        <v>50</v>
      </c>
      <c r="O1092" s="93"/>
      <c r="P1092" s="238">
        <f>O1092*H1092</f>
        <v>0</v>
      </c>
      <c r="Q1092" s="238">
        <v>0</v>
      </c>
      <c r="R1092" s="238">
        <f>Q1092*H1092</f>
        <v>0</v>
      </c>
      <c r="S1092" s="238">
        <v>0</v>
      </c>
      <c r="T1092" s="239">
        <f>S1092*H1092</f>
        <v>0</v>
      </c>
      <c r="U1092" s="40"/>
      <c r="V1092" s="40"/>
      <c r="W1092" s="40"/>
      <c r="X1092" s="40"/>
      <c r="Y1092" s="40"/>
      <c r="Z1092" s="40"/>
      <c r="AA1092" s="40"/>
      <c r="AB1092" s="40"/>
      <c r="AC1092" s="40"/>
      <c r="AD1092" s="40"/>
      <c r="AE1092" s="40"/>
      <c r="AR1092" s="240" t="s">
        <v>199</v>
      </c>
      <c r="AT1092" s="240" t="s">
        <v>196</v>
      </c>
      <c r="AU1092" s="240" t="s">
        <v>94</v>
      </c>
      <c r="AY1092" s="18" t="s">
        <v>193</v>
      </c>
      <c r="BE1092" s="241">
        <f>IF(N1092="základní",J1092,0)</f>
        <v>0</v>
      </c>
      <c r="BF1092" s="241">
        <f>IF(N1092="snížená",J1092,0)</f>
        <v>0</v>
      </c>
      <c r="BG1092" s="241">
        <f>IF(N1092="zákl. přenesená",J1092,0)</f>
        <v>0</v>
      </c>
      <c r="BH1092" s="241">
        <f>IF(N1092="sníž. přenesená",J1092,0)</f>
        <v>0</v>
      </c>
      <c r="BI1092" s="241">
        <f>IF(N1092="nulová",J1092,0)</f>
        <v>0</v>
      </c>
      <c r="BJ1092" s="18" t="s">
        <v>92</v>
      </c>
      <c r="BK1092" s="241">
        <f>ROUND(I1092*H1092,2)</f>
        <v>0</v>
      </c>
      <c r="BL1092" s="18" t="s">
        <v>199</v>
      </c>
      <c r="BM1092" s="240" t="s">
        <v>2378</v>
      </c>
    </row>
    <row r="1093" s="2" customFormat="1" ht="16.5" customHeight="1">
      <c r="A1093" s="40"/>
      <c r="B1093" s="41"/>
      <c r="C1093" s="229" t="s">
        <v>2379</v>
      </c>
      <c r="D1093" s="229" t="s">
        <v>196</v>
      </c>
      <c r="E1093" s="230" t="s">
        <v>2380</v>
      </c>
      <c r="F1093" s="231" t="s">
        <v>2381</v>
      </c>
      <c r="G1093" s="232" t="s">
        <v>221</v>
      </c>
      <c r="H1093" s="233">
        <v>50</v>
      </c>
      <c r="I1093" s="234"/>
      <c r="J1093" s="235">
        <f>ROUND(I1093*H1093,2)</f>
        <v>0</v>
      </c>
      <c r="K1093" s="231" t="s">
        <v>222</v>
      </c>
      <c r="L1093" s="46"/>
      <c r="M1093" s="236" t="s">
        <v>1</v>
      </c>
      <c r="N1093" s="237" t="s">
        <v>50</v>
      </c>
      <c r="O1093" s="93"/>
      <c r="P1093" s="238">
        <f>O1093*H1093</f>
        <v>0</v>
      </c>
      <c r="Q1093" s="238">
        <v>2.3085999999999999E-05</v>
      </c>
      <c r="R1093" s="238">
        <f>Q1093*H1093</f>
        <v>0.0011543</v>
      </c>
      <c r="S1093" s="238">
        <v>0</v>
      </c>
      <c r="T1093" s="239">
        <f>S1093*H1093</f>
        <v>0</v>
      </c>
      <c r="U1093" s="40"/>
      <c r="V1093" s="40"/>
      <c r="W1093" s="40"/>
      <c r="X1093" s="40"/>
      <c r="Y1093" s="40"/>
      <c r="Z1093" s="40"/>
      <c r="AA1093" s="40"/>
      <c r="AB1093" s="40"/>
      <c r="AC1093" s="40"/>
      <c r="AD1093" s="40"/>
      <c r="AE1093" s="40"/>
      <c r="AR1093" s="240" t="s">
        <v>580</v>
      </c>
      <c r="AT1093" s="240" t="s">
        <v>196</v>
      </c>
      <c r="AU1093" s="240" t="s">
        <v>94</v>
      </c>
      <c r="AY1093" s="18" t="s">
        <v>193</v>
      </c>
      <c r="BE1093" s="241">
        <f>IF(N1093="základní",J1093,0)</f>
        <v>0</v>
      </c>
      <c r="BF1093" s="241">
        <f>IF(N1093="snížená",J1093,0)</f>
        <v>0</v>
      </c>
      <c r="BG1093" s="241">
        <f>IF(N1093="zákl. přenesená",J1093,0)</f>
        <v>0</v>
      </c>
      <c r="BH1093" s="241">
        <f>IF(N1093="sníž. přenesená",J1093,0)</f>
        <v>0</v>
      </c>
      <c r="BI1093" s="241">
        <f>IF(N1093="nulová",J1093,0)</f>
        <v>0</v>
      </c>
      <c r="BJ1093" s="18" t="s">
        <v>92</v>
      </c>
      <c r="BK1093" s="241">
        <f>ROUND(I1093*H1093,2)</f>
        <v>0</v>
      </c>
      <c r="BL1093" s="18" t="s">
        <v>580</v>
      </c>
      <c r="BM1093" s="240" t="s">
        <v>2382</v>
      </c>
    </row>
    <row r="1094" s="14" customFormat="1">
      <c r="A1094" s="14"/>
      <c r="B1094" s="253"/>
      <c r="C1094" s="254"/>
      <c r="D1094" s="244" t="s">
        <v>201</v>
      </c>
      <c r="E1094" s="255" t="s">
        <v>1</v>
      </c>
      <c r="F1094" s="256" t="s">
        <v>502</v>
      </c>
      <c r="G1094" s="254"/>
      <c r="H1094" s="257">
        <v>50</v>
      </c>
      <c r="I1094" s="258"/>
      <c r="J1094" s="254"/>
      <c r="K1094" s="254"/>
      <c r="L1094" s="259"/>
      <c r="M1094" s="260"/>
      <c r="N1094" s="261"/>
      <c r="O1094" s="261"/>
      <c r="P1094" s="261"/>
      <c r="Q1094" s="261"/>
      <c r="R1094" s="261"/>
      <c r="S1094" s="261"/>
      <c r="T1094" s="262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63" t="s">
        <v>201</v>
      </c>
      <c r="AU1094" s="263" t="s">
        <v>94</v>
      </c>
      <c r="AV1094" s="14" t="s">
        <v>94</v>
      </c>
      <c r="AW1094" s="14" t="s">
        <v>40</v>
      </c>
      <c r="AX1094" s="14" t="s">
        <v>92</v>
      </c>
      <c r="AY1094" s="263" t="s">
        <v>193</v>
      </c>
    </row>
    <row r="1095" s="2" customFormat="1" ht="16.5" customHeight="1">
      <c r="A1095" s="40"/>
      <c r="B1095" s="41"/>
      <c r="C1095" s="229" t="s">
        <v>2383</v>
      </c>
      <c r="D1095" s="229" t="s">
        <v>196</v>
      </c>
      <c r="E1095" s="230" t="s">
        <v>2384</v>
      </c>
      <c r="F1095" s="231" t="s">
        <v>2385</v>
      </c>
      <c r="G1095" s="232" t="s">
        <v>221</v>
      </c>
      <c r="H1095" s="233">
        <v>50</v>
      </c>
      <c r="I1095" s="234"/>
      <c r="J1095" s="235">
        <f>ROUND(I1095*H1095,2)</f>
        <v>0</v>
      </c>
      <c r="K1095" s="231" t="s">
        <v>222</v>
      </c>
      <c r="L1095" s="46"/>
      <c r="M1095" s="236" t="s">
        <v>1</v>
      </c>
      <c r="N1095" s="237" t="s">
        <v>50</v>
      </c>
      <c r="O1095" s="93"/>
      <c r="P1095" s="238">
        <f>O1095*H1095</f>
        <v>0</v>
      </c>
      <c r="Q1095" s="238">
        <v>2.9702000000000001E-05</v>
      </c>
      <c r="R1095" s="238">
        <f>Q1095*H1095</f>
        <v>0.0014851000000000001</v>
      </c>
      <c r="S1095" s="238">
        <v>0</v>
      </c>
      <c r="T1095" s="239">
        <f>S1095*H1095</f>
        <v>0</v>
      </c>
      <c r="U1095" s="40"/>
      <c r="V1095" s="40"/>
      <c r="W1095" s="40"/>
      <c r="X1095" s="40"/>
      <c r="Y1095" s="40"/>
      <c r="Z1095" s="40"/>
      <c r="AA1095" s="40"/>
      <c r="AB1095" s="40"/>
      <c r="AC1095" s="40"/>
      <c r="AD1095" s="40"/>
      <c r="AE1095" s="40"/>
      <c r="AR1095" s="240" t="s">
        <v>580</v>
      </c>
      <c r="AT1095" s="240" t="s">
        <v>196</v>
      </c>
      <c r="AU1095" s="240" t="s">
        <v>94</v>
      </c>
      <c r="AY1095" s="18" t="s">
        <v>193</v>
      </c>
      <c r="BE1095" s="241">
        <f>IF(N1095="základní",J1095,0)</f>
        <v>0</v>
      </c>
      <c r="BF1095" s="241">
        <f>IF(N1095="snížená",J1095,0)</f>
        <v>0</v>
      </c>
      <c r="BG1095" s="241">
        <f>IF(N1095="zákl. přenesená",J1095,0)</f>
        <v>0</v>
      </c>
      <c r="BH1095" s="241">
        <f>IF(N1095="sníž. přenesená",J1095,0)</f>
        <v>0</v>
      </c>
      <c r="BI1095" s="241">
        <f>IF(N1095="nulová",J1095,0)</f>
        <v>0</v>
      </c>
      <c r="BJ1095" s="18" t="s">
        <v>92</v>
      </c>
      <c r="BK1095" s="241">
        <f>ROUND(I1095*H1095,2)</f>
        <v>0</v>
      </c>
      <c r="BL1095" s="18" t="s">
        <v>580</v>
      </c>
      <c r="BM1095" s="240" t="s">
        <v>2386</v>
      </c>
    </row>
    <row r="1096" s="2" customFormat="1" ht="24.15" customHeight="1">
      <c r="A1096" s="40"/>
      <c r="B1096" s="41"/>
      <c r="C1096" s="229" t="s">
        <v>2387</v>
      </c>
      <c r="D1096" s="229" t="s">
        <v>196</v>
      </c>
      <c r="E1096" s="230" t="s">
        <v>926</v>
      </c>
      <c r="F1096" s="231" t="s">
        <v>927</v>
      </c>
      <c r="G1096" s="232" t="s">
        <v>207</v>
      </c>
      <c r="H1096" s="233">
        <v>1</v>
      </c>
      <c r="I1096" s="234"/>
      <c r="J1096" s="235">
        <f>ROUND(I1096*H1096,2)</f>
        <v>0</v>
      </c>
      <c r="K1096" s="231" t="s">
        <v>222</v>
      </c>
      <c r="L1096" s="46"/>
      <c r="M1096" s="236" t="s">
        <v>1</v>
      </c>
      <c r="N1096" s="237" t="s">
        <v>50</v>
      </c>
      <c r="O1096" s="93"/>
      <c r="P1096" s="238">
        <f>O1096*H1096</f>
        <v>0</v>
      </c>
      <c r="Q1096" s="238">
        <v>0</v>
      </c>
      <c r="R1096" s="238">
        <f>Q1096*H1096</f>
        <v>0</v>
      </c>
      <c r="S1096" s="238">
        <v>0</v>
      </c>
      <c r="T1096" s="239">
        <f>S1096*H1096</f>
        <v>0</v>
      </c>
      <c r="U1096" s="40"/>
      <c r="V1096" s="40"/>
      <c r="W1096" s="40"/>
      <c r="X1096" s="40"/>
      <c r="Y1096" s="40"/>
      <c r="Z1096" s="40"/>
      <c r="AA1096" s="40"/>
      <c r="AB1096" s="40"/>
      <c r="AC1096" s="40"/>
      <c r="AD1096" s="40"/>
      <c r="AE1096" s="40"/>
      <c r="AR1096" s="240" t="s">
        <v>928</v>
      </c>
      <c r="AT1096" s="240" t="s">
        <v>196</v>
      </c>
      <c r="AU1096" s="240" t="s">
        <v>94</v>
      </c>
      <c r="AY1096" s="18" t="s">
        <v>193</v>
      </c>
      <c r="BE1096" s="241">
        <f>IF(N1096="základní",J1096,0)</f>
        <v>0</v>
      </c>
      <c r="BF1096" s="241">
        <f>IF(N1096="snížená",J1096,0)</f>
        <v>0</v>
      </c>
      <c r="BG1096" s="241">
        <f>IF(N1096="zákl. přenesená",J1096,0)</f>
        <v>0</v>
      </c>
      <c r="BH1096" s="241">
        <f>IF(N1096="sníž. přenesená",J1096,0)</f>
        <v>0</v>
      </c>
      <c r="BI1096" s="241">
        <f>IF(N1096="nulová",J1096,0)</f>
        <v>0</v>
      </c>
      <c r="BJ1096" s="18" t="s">
        <v>92</v>
      </c>
      <c r="BK1096" s="241">
        <f>ROUND(I1096*H1096,2)</f>
        <v>0</v>
      </c>
      <c r="BL1096" s="18" t="s">
        <v>928</v>
      </c>
      <c r="BM1096" s="240" t="s">
        <v>2388</v>
      </c>
    </row>
    <row r="1097" s="2" customFormat="1" ht="24.15" customHeight="1">
      <c r="A1097" s="40"/>
      <c r="B1097" s="41"/>
      <c r="C1097" s="229" t="s">
        <v>2389</v>
      </c>
      <c r="D1097" s="229" t="s">
        <v>196</v>
      </c>
      <c r="E1097" s="230" t="s">
        <v>2390</v>
      </c>
      <c r="F1097" s="231" t="s">
        <v>2391</v>
      </c>
      <c r="G1097" s="232" t="s">
        <v>2392</v>
      </c>
      <c r="H1097" s="233">
        <v>5</v>
      </c>
      <c r="I1097" s="234"/>
      <c r="J1097" s="235">
        <f>ROUND(I1097*H1097,2)</f>
        <v>0</v>
      </c>
      <c r="K1097" s="231" t="s">
        <v>222</v>
      </c>
      <c r="L1097" s="46"/>
      <c r="M1097" s="236" t="s">
        <v>1</v>
      </c>
      <c r="N1097" s="237" t="s">
        <v>50</v>
      </c>
      <c r="O1097" s="93"/>
      <c r="P1097" s="238">
        <f>O1097*H1097</f>
        <v>0</v>
      </c>
      <c r="Q1097" s="238">
        <v>0</v>
      </c>
      <c r="R1097" s="238">
        <f>Q1097*H1097</f>
        <v>0</v>
      </c>
      <c r="S1097" s="238">
        <v>0</v>
      </c>
      <c r="T1097" s="239">
        <f>S1097*H1097</f>
        <v>0</v>
      </c>
      <c r="U1097" s="40"/>
      <c r="V1097" s="40"/>
      <c r="W1097" s="40"/>
      <c r="X1097" s="40"/>
      <c r="Y1097" s="40"/>
      <c r="Z1097" s="40"/>
      <c r="AA1097" s="40"/>
      <c r="AB1097" s="40"/>
      <c r="AC1097" s="40"/>
      <c r="AD1097" s="40"/>
      <c r="AE1097" s="40"/>
      <c r="AR1097" s="240" t="s">
        <v>580</v>
      </c>
      <c r="AT1097" s="240" t="s">
        <v>196</v>
      </c>
      <c r="AU1097" s="240" t="s">
        <v>94</v>
      </c>
      <c r="AY1097" s="18" t="s">
        <v>193</v>
      </c>
      <c r="BE1097" s="241">
        <f>IF(N1097="základní",J1097,0)</f>
        <v>0</v>
      </c>
      <c r="BF1097" s="241">
        <f>IF(N1097="snížená",J1097,0)</f>
        <v>0</v>
      </c>
      <c r="BG1097" s="241">
        <f>IF(N1097="zákl. přenesená",J1097,0)</f>
        <v>0</v>
      </c>
      <c r="BH1097" s="241">
        <f>IF(N1097="sníž. přenesená",J1097,0)</f>
        <v>0</v>
      </c>
      <c r="BI1097" s="241">
        <f>IF(N1097="nulová",J1097,0)</f>
        <v>0</v>
      </c>
      <c r="BJ1097" s="18" t="s">
        <v>92</v>
      </c>
      <c r="BK1097" s="241">
        <f>ROUND(I1097*H1097,2)</f>
        <v>0</v>
      </c>
      <c r="BL1097" s="18" t="s">
        <v>580</v>
      </c>
      <c r="BM1097" s="240" t="s">
        <v>2393</v>
      </c>
    </row>
    <row r="1098" s="13" customFormat="1">
      <c r="A1098" s="13"/>
      <c r="B1098" s="242"/>
      <c r="C1098" s="243"/>
      <c r="D1098" s="244" t="s">
        <v>201</v>
      </c>
      <c r="E1098" s="245" t="s">
        <v>1</v>
      </c>
      <c r="F1098" s="246" t="s">
        <v>2394</v>
      </c>
      <c r="G1098" s="243"/>
      <c r="H1098" s="245" t="s">
        <v>1</v>
      </c>
      <c r="I1098" s="247"/>
      <c r="J1098" s="243"/>
      <c r="K1098" s="243"/>
      <c r="L1098" s="248"/>
      <c r="M1098" s="249"/>
      <c r="N1098" s="250"/>
      <c r="O1098" s="250"/>
      <c r="P1098" s="250"/>
      <c r="Q1098" s="250"/>
      <c r="R1098" s="250"/>
      <c r="S1098" s="250"/>
      <c r="T1098" s="251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52" t="s">
        <v>201</v>
      </c>
      <c r="AU1098" s="252" t="s">
        <v>94</v>
      </c>
      <c r="AV1098" s="13" t="s">
        <v>92</v>
      </c>
      <c r="AW1098" s="13" t="s">
        <v>40</v>
      </c>
      <c r="AX1098" s="13" t="s">
        <v>85</v>
      </c>
      <c r="AY1098" s="252" t="s">
        <v>193</v>
      </c>
    </row>
    <row r="1099" s="14" customFormat="1">
      <c r="A1099" s="14"/>
      <c r="B1099" s="253"/>
      <c r="C1099" s="254"/>
      <c r="D1099" s="244" t="s">
        <v>201</v>
      </c>
      <c r="E1099" s="255" t="s">
        <v>1</v>
      </c>
      <c r="F1099" s="256" t="s">
        <v>92</v>
      </c>
      <c r="G1099" s="254"/>
      <c r="H1099" s="257">
        <v>1</v>
      </c>
      <c r="I1099" s="258"/>
      <c r="J1099" s="254"/>
      <c r="K1099" s="254"/>
      <c r="L1099" s="259"/>
      <c r="M1099" s="260"/>
      <c r="N1099" s="261"/>
      <c r="O1099" s="261"/>
      <c r="P1099" s="261"/>
      <c r="Q1099" s="261"/>
      <c r="R1099" s="261"/>
      <c r="S1099" s="261"/>
      <c r="T1099" s="262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63" t="s">
        <v>201</v>
      </c>
      <c r="AU1099" s="263" t="s">
        <v>94</v>
      </c>
      <c r="AV1099" s="14" t="s">
        <v>94</v>
      </c>
      <c r="AW1099" s="14" t="s">
        <v>40</v>
      </c>
      <c r="AX1099" s="14" t="s">
        <v>85</v>
      </c>
      <c r="AY1099" s="263" t="s">
        <v>193</v>
      </c>
    </row>
    <row r="1100" s="13" customFormat="1">
      <c r="A1100" s="13"/>
      <c r="B1100" s="242"/>
      <c r="C1100" s="243"/>
      <c r="D1100" s="244" t="s">
        <v>201</v>
      </c>
      <c r="E1100" s="245" t="s">
        <v>1</v>
      </c>
      <c r="F1100" s="246" t="s">
        <v>2395</v>
      </c>
      <c r="G1100" s="243"/>
      <c r="H1100" s="245" t="s">
        <v>1</v>
      </c>
      <c r="I1100" s="247"/>
      <c r="J1100" s="243"/>
      <c r="K1100" s="243"/>
      <c r="L1100" s="248"/>
      <c r="M1100" s="249"/>
      <c r="N1100" s="250"/>
      <c r="O1100" s="250"/>
      <c r="P1100" s="250"/>
      <c r="Q1100" s="250"/>
      <c r="R1100" s="250"/>
      <c r="S1100" s="250"/>
      <c r="T1100" s="251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52" t="s">
        <v>201</v>
      </c>
      <c r="AU1100" s="252" t="s">
        <v>94</v>
      </c>
      <c r="AV1100" s="13" t="s">
        <v>92</v>
      </c>
      <c r="AW1100" s="13" t="s">
        <v>40</v>
      </c>
      <c r="AX1100" s="13" t="s">
        <v>85</v>
      </c>
      <c r="AY1100" s="252" t="s">
        <v>193</v>
      </c>
    </row>
    <row r="1101" s="14" customFormat="1">
      <c r="A1101" s="14"/>
      <c r="B1101" s="253"/>
      <c r="C1101" s="254"/>
      <c r="D1101" s="244" t="s">
        <v>201</v>
      </c>
      <c r="E1101" s="255" t="s">
        <v>1</v>
      </c>
      <c r="F1101" s="256" t="s">
        <v>94</v>
      </c>
      <c r="G1101" s="254"/>
      <c r="H1101" s="257">
        <v>2</v>
      </c>
      <c r="I1101" s="258"/>
      <c r="J1101" s="254"/>
      <c r="K1101" s="254"/>
      <c r="L1101" s="259"/>
      <c r="M1101" s="260"/>
      <c r="N1101" s="261"/>
      <c r="O1101" s="261"/>
      <c r="P1101" s="261"/>
      <c r="Q1101" s="261"/>
      <c r="R1101" s="261"/>
      <c r="S1101" s="261"/>
      <c r="T1101" s="262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63" t="s">
        <v>201</v>
      </c>
      <c r="AU1101" s="263" t="s">
        <v>94</v>
      </c>
      <c r="AV1101" s="14" t="s">
        <v>94</v>
      </c>
      <c r="AW1101" s="14" t="s">
        <v>40</v>
      </c>
      <c r="AX1101" s="14" t="s">
        <v>85</v>
      </c>
      <c r="AY1101" s="263" t="s">
        <v>193</v>
      </c>
    </row>
    <row r="1102" s="13" customFormat="1">
      <c r="A1102" s="13"/>
      <c r="B1102" s="242"/>
      <c r="C1102" s="243"/>
      <c r="D1102" s="244" t="s">
        <v>201</v>
      </c>
      <c r="E1102" s="245" t="s">
        <v>1</v>
      </c>
      <c r="F1102" s="246" t="s">
        <v>2396</v>
      </c>
      <c r="G1102" s="243"/>
      <c r="H1102" s="245" t="s">
        <v>1</v>
      </c>
      <c r="I1102" s="247"/>
      <c r="J1102" s="243"/>
      <c r="K1102" s="243"/>
      <c r="L1102" s="248"/>
      <c r="M1102" s="249"/>
      <c r="N1102" s="250"/>
      <c r="O1102" s="250"/>
      <c r="P1102" s="250"/>
      <c r="Q1102" s="250"/>
      <c r="R1102" s="250"/>
      <c r="S1102" s="250"/>
      <c r="T1102" s="251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52" t="s">
        <v>201</v>
      </c>
      <c r="AU1102" s="252" t="s">
        <v>94</v>
      </c>
      <c r="AV1102" s="13" t="s">
        <v>92</v>
      </c>
      <c r="AW1102" s="13" t="s">
        <v>40</v>
      </c>
      <c r="AX1102" s="13" t="s">
        <v>85</v>
      </c>
      <c r="AY1102" s="252" t="s">
        <v>193</v>
      </c>
    </row>
    <row r="1103" s="14" customFormat="1">
      <c r="A1103" s="14"/>
      <c r="B1103" s="253"/>
      <c r="C1103" s="254"/>
      <c r="D1103" s="244" t="s">
        <v>201</v>
      </c>
      <c r="E1103" s="255" t="s">
        <v>1</v>
      </c>
      <c r="F1103" s="256" t="s">
        <v>94</v>
      </c>
      <c r="G1103" s="254"/>
      <c r="H1103" s="257">
        <v>2</v>
      </c>
      <c r="I1103" s="258"/>
      <c r="J1103" s="254"/>
      <c r="K1103" s="254"/>
      <c r="L1103" s="259"/>
      <c r="M1103" s="260"/>
      <c r="N1103" s="261"/>
      <c r="O1103" s="261"/>
      <c r="P1103" s="261"/>
      <c r="Q1103" s="261"/>
      <c r="R1103" s="261"/>
      <c r="S1103" s="261"/>
      <c r="T1103" s="262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63" t="s">
        <v>201</v>
      </c>
      <c r="AU1103" s="263" t="s">
        <v>94</v>
      </c>
      <c r="AV1103" s="14" t="s">
        <v>94</v>
      </c>
      <c r="AW1103" s="14" t="s">
        <v>40</v>
      </c>
      <c r="AX1103" s="14" t="s">
        <v>85</v>
      </c>
      <c r="AY1103" s="263" t="s">
        <v>193</v>
      </c>
    </row>
    <row r="1104" s="15" customFormat="1">
      <c r="A1104" s="15"/>
      <c r="B1104" s="264"/>
      <c r="C1104" s="265"/>
      <c r="D1104" s="244" t="s">
        <v>201</v>
      </c>
      <c r="E1104" s="266" t="s">
        <v>1</v>
      </c>
      <c r="F1104" s="267" t="s">
        <v>252</v>
      </c>
      <c r="G1104" s="265"/>
      <c r="H1104" s="268">
        <v>5</v>
      </c>
      <c r="I1104" s="269"/>
      <c r="J1104" s="265"/>
      <c r="K1104" s="265"/>
      <c r="L1104" s="270"/>
      <c r="M1104" s="271"/>
      <c r="N1104" s="272"/>
      <c r="O1104" s="272"/>
      <c r="P1104" s="272"/>
      <c r="Q1104" s="272"/>
      <c r="R1104" s="272"/>
      <c r="S1104" s="272"/>
      <c r="T1104" s="273"/>
      <c r="U1104" s="15"/>
      <c r="V1104" s="15"/>
      <c r="W1104" s="15"/>
      <c r="X1104" s="15"/>
      <c r="Y1104" s="15"/>
      <c r="Z1104" s="15"/>
      <c r="AA1104" s="15"/>
      <c r="AB1104" s="15"/>
      <c r="AC1104" s="15"/>
      <c r="AD1104" s="15"/>
      <c r="AE1104" s="15"/>
      <c r="AT1104" s="274" t="s">
        <v>201</v>
      </c>
      <c r="AU1104" s="274" t="s">
        <v>94</v>
      </c>
      <c r="AV1104" s="15" t="s">
        <v>199</v>
      </c>
      <c r="AW1104" s="15" t="s">
        <v>40</v>
      </c>
      <c r="AX1104" s="15" t="s">
        <v>92</v>
      </c>
      <c r="AY1104" s="274" t="s">
        <v>193</v>
      </c>
    </row>
    <row r="1105" s="2" customFormat="1" ht="24.15" customHeight="1">
      <c r="A1105" s="40"/>
      <c r="B1105" s="41"/>
      <c r="C1105" s="229" t="s">
        <v>2397</v>
      </c>
      <c r="D1105" s="229" t="s">
        <v>196</v>
      </c>
      <c r="E1105" s="230" t="s">
        <v>2398</v>
      </c>
      <c r="F1105" s="231" t="s">
        <v>2399</v>
      </c>
      <c r="G1105" s="232" t="s">
        <v>2392</v>
      </c>
      <c r="H1105" s="233">
        <v>2</v>
      </c>
      <c r="I1105" s="234"/>
      <c r="J1105" s="235">
        <f>ROUND(I1105*H1105,2)</f>
        <v>0</v>
      </c>
      <c r="K1105" s="231" t="s">
        <v>222</v>
      </c>
      <c r="L1105" s="46"/>
      <c r="M1105" s="236" t="s">
        <v>1</v>
      </c>
      <c r="N1105" s="237" t="s">
        <v>50</v>
      </c>
      <c r="O1105" s="93"/>
      <c r="P1105" s="238">
        <f>O1105*H1105</f>
        <v>0</v>
      </c>
      <c r="Q1105" s="238">
        <v>0</v>
      </c>
      <c r="R1105" s="238">
        <f>Q1105*H1105</f>
        <v>0</v>
      </c>
      <c r="S1105" s="238">
        <v>0</v>
      </c>
      <c r="T1105" s="239">
        <f>S1105*H1105</f>
        <v>0</v>
      </c>
      <c r="U1105" s="40"/>
      <c r="V1105" s="40"/>
      <c r="W1105" s="40"/>
      <c r="X1105" s="40"/>
      <c r="Y1105" s="40"/>
      <c r="Z1105" s="40"/>
      <c r="AA1105" s="40"/>
      <c r="AB1105" s="40"/>
      <c r="AC1105" s="40"/>
      <c r="AD1105" s="40"/>
      <c r="AE1105" s="40"/>
      <c r="AR1105" s="240" t="s">
        <v>580</v>
      </c>
      <c r="AT1105" s="240" t="s">
        <v>196</v>
      </c>
      <c r="AU1105" s="240" t="s">
        <v>94</v>
      </c>
      <c r="AY1105" s="18" t="s">
        <v>193</v>
      </c>
      <c r="BE1105" s="241">
        <f>IF(N1105="základní",J1105,0)</f>
        <v>0</v>
      </c>
      <c r="BF1105" s="241">
        <f>IF(N1105="snížená",J1105,0)</f>
        <v>0</v>
      </c>
      <c r="BG1105" s="241">
        <f>IF(N1105="zákl. přenesená",J1105,0)</f>
        <v>0</v>
      </c>
      <c r="BH1105" s="241">
        <f>IF(N1105="sníž. přenesená",J1105,0)</f>
        <v>0</v>
      </c>
      <c r="BI1105" s="241">
        <f>IF(N1105="nulová",J1105,0)</f>
        <v>0</v>
      </c>
      <c r="BJ1105" s="18" t="s">
        <v>92</v>
      </c>
      <c r="BK1105" s="241">
        <f>ROUND(I1105*H1105,2)</f>
        <v>0</v>
      </c>
      <c r="BL1105" s="18" t="s">
        <v>580</v>
      </c>
      <c r="BM1105" s="240" t="s">
        <v>2400</v>
      </c>
    </row>
    <row r="1106" s="13" customFormat="1">
      <c r="A1106" s="13"/>
      <c r="B1106" s="242"/>
      <c r="C1106" s="243"/>
      <c r="D1106" s="244" t="s">
        <v>201</v>
      </c>
      <c r="E1106" s="245" t="s">
        <v>1</v>
      </c>
      <c r="F1106" s="246" t="s">
        <v>2401</v>
      </c>
      <c r="G1106" s="243"/>
      <c r="H1106" s="245" t="s">
        <v>1</v>
      </c>
      <c r="I1106" s="247"/>
      <c r="J1106" s="243"/>
      <c r="K1106" s="243"/>
      <c r="L1106" s="248"/>
      <c r="M1106" s="249"/>
      <c r="N1106" s="250"/>
      <c r="O1106" s="250"/>
      <c r="P1106" s="250"/>
      <c r="Q1106" s="250"/>
      <c r="R1106" s="250"/>
      <c r="S1106" s="250"/>
      <c r="T1106" s="251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52" t="s">
        <v>201</v>
      </c>
      <c r="AU1106" s="252" t="s">
        <v>94</v>
      </c>
      <c r="AV1106" s="13" t="s">
        <v>92</v>
      </c>
      <c r="AW1106" s="13" t="s">
        <v>40</v>
      </c>
      <c r="AX1106" s="13" t="s">
        <v>85</v>
      </c>
      <c r="AY1106" s="252" t="s">
        <v>193</v>
      </c>
    </row>
    <row r="1107" s="14" customFormat="1">
      <c r="A1107" s="14"/>
      <c r="B1107" s="253"/>
      <c r="C1107" s="254"/>
      <c r="D1107" s="244" t="s">
        <v>201</v>
      </c>
      <c r="E1107" s="255" t="s">
        <v>1</v>
      </c>
      <c r="F1107" s="256" t="s">
        <v>94</v>
      </c>
      <c r="G1107" s="254"/>
      <c r="H1107" s="257">
        <v>2</v>
      </c>
      <c r="I1107" s="258"/>
      <c r="J1107" s="254"/>
      <c r="K1107" s="254"/>
      <c r="L1107" s="259"/>
      <c r="M1107" s="260"/>
      <c r="N1107" s="261"/>
      <c r="O1107" s="261"/>
      <c r="P1107" s="261"/>
      <c r="Q1107" s="261"/>
      <c r="R1107" s="261"/>
      <c r="S1107" s="261"/>
      <c r="T1107" s="262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63" t="s">
        <v>201</v>
      </c>
      <c r="AU1107" s="263" t="s">
        <v>94</v>
      </c>
      <c r="AV1107" s="14" t="s">
        <v>94</v>
      </c>
      <c r="AW1107" s="14" t="s">
        <v>40</v>
      </c>
      <c r="AX1107" s="14" t="s">
        <v>85</v>
      </c>
      <c r="AY1107" s="263" t="s">
        <v>193</v>
      </c>
    </row>
    <row r="1108" s="13" customFormat="1">
      <c r="A1108" s="13"/>
      <c r="B1108" s="242"/>
      <c r="C1108" s="243"/>
      <c r="D1108" s="244" t="s">
        <v>201</v>
      </c>
      <c r="E1108" s="245" t="s">
        <v>1</v>
      </c>
      <c r="F1108" s="246" t="s">
        <v>2402</v>
      </c>
      <c r="G1108" s="243"/>
      <c r="H1108" s="245" t="s">
        <v>1</v>
      </c>
      <c r="I1108" s="247"/>
      <c r="J1108" s="243"/>
      <c r="K1108" s="243"/>
      <c r="L1108" s="248"/>
      <c r="M1108" s="249"/>
      <c r="N1108" s="250"/>
      <c r="O1108" s="250"/>
      <c r="P1108" s="250"/>
      <c r="Q1108" s="250"/>
      <c r="R1108" s="250"/>
      <c r="S1108" s="250"/>
      <c r="T1108" s="251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52" t="s">
        <v>201</v>
      </c>
      <c r="AU1108" s="252" t="s">
        <v>94</v>
      </c>
      <c r="AV1108" s="13" t="s">
        <v>92</v>
      </c>
      <c r="AW1108" s="13" t="s">
        <v>40</v>
      </c>
      <c r="AX1108" s="13" t="s">
        <v>85</v>
      </c>
      <c r="AY1108" s="252" t="s">
        <v>193</v>
      </c>
    </row>
    <row r="1109" s="14" customFormat="1">
      <c r="A1109" s="14"/>
      <c r="B1109" s="253"/>
      <c r="C1109" s="254"/>
      <c r="D1109" s="244" t="s">
        <v>201</v>
      </c>
      <c r="E1109" s="255" t="s">
        <v>1</v>
      </c>
      <c r="F1109" s="256" t="s">
        <v>94</v>
      </c>
      <c r="G1109" s="254"/>
      <c r="H1109" s="257">
        <v>2</v>
      </c>
      <c r="I1109" s="258"/>
      <c r="J1109" s="254"/>
      <c r="K1109" s="254"/>
      <c r="L1109" s="259"/>
      <c r="M1109" s="260"/>
      <c r="N1109" s="261"/>
      <c r="O1109" s="261"/>
      <c r="P1109" s="261"/>
      <c r="Q1109" s="261"/>
      <c r="R1109" s="261"/>
      <c r="S1109" s="261"/>
      <c r="T1109" s="262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63" t="s">
        <v>201</v>
      </c>
      <c r="AU1109" s="263" t="s">
        <v>94</v>
      </c>
      <c r="AV1109" s="14" t="s">
        <v>94</v>
      </c>
      <c r="AW1109" s="14" t="s">
        <v>40</v>
      </c>
      <c r="AX1109" s="14" t="s">
        <v>85</v>
      </c>
      <c r="AY1109" s="263" t="s">
        <v>193</v>
      </c>
    </row>
    <row r="1110" s="13" customFormat="1">
      <c r="A1110" s="13"/>
      <c r="B1110" s="242"/>
      <c r="C1110" s="243"/>
      <c r="D1110" s="244" t="s">
        <v>201</v>
      </c>
      <c r="E1110" s="245" t="s">
        <v>1</v>
      </c>
      <c r="F1110" s="246" t="s">
        <v>2403</v>
      </c>
      <c r="G1110" s="243"/>
      <c r="H1110" s="245" t="s">
        <v>1</v>
      </c>
      <c r="I1110" s="247"/>
      <c r="J1110" s="243"/>
      <c r="K1110" s="243"/>
      <c r="L1110" s="248"/>
      <c r="M1110" s="249"/>
      <c r="N1110" s="250"/>
      <c r="O1110" s="250"/>
      <c r="P1110" s="250"/>
      <c r="Q1110" s="250"/>
      <c r="R1110" s="250"/>
      <c r="S1110" s="250"/>
      <c r="T1110" s="251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52" t="s">
        <v>201</v>
      </c>
      <c r="AU1110" s="252" t="s">
        <v>94</v>
      </c>
      <c r="AV1110" s="13" t="s">
        <v>92</v>
      </c>
      <c r="AW1110" s="13" t="s">
        <v>40</v>
      </c>
      <c r="AX1110" s="13" t="s">
        <v>85</v>
      </c>
      <c r="AY1110" s="252" t="s">
        <v>193</v>
      </c>
    </row>
    <row r="1111" s="14" customFormat="1">
      <c r="A1111" s="14"/>
      <c r="B1111" s="253"/>
      <c r="C1111" s="254"/>
      <c r="D1111" s="244" t="s">
        <v>201</v>
      </c>
      <c r="E1111" s="255" t="s">
        <v>1</v>
      </c>
      <c r="F1111" s="256" t="s">
        <v>94</v>
      </c>
      <c r="G1111" s="254"/>
      <c r="H1111" s="257">
        <v>2</v>
      </c>
      <c r="I1111" s="258"/>
      <c r="J1111" s="254"/>
      <c r="K1111" s="254"/>
      <c r="L1111" s="259"/>
      <c r="M1111" s="260"/>
      <c r="N1111" s="261"/>
      <c r="O1111" s="261"/>
      <c r="P1111" s="261"/>
      <c r="Q1111" s="261"/>
      <c r="R1111" s="261"/>
      <c r="S1111" s="261"/>
      <c r="T1111" s="262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63" t="s">
        <v>201</v>
      </c>
      <c r="AU1111" s="263" t="s">
        <v>94</v>
      </c>
      <c r="AV1111" s="14" t="s">
        <v>94</v>
      </c>
      <c r="AW1111" s="14" t="s">
        <v>40</v>
      </c>
      <c r="AX1111" s="14" t="s">
        <v>85</v>
      </c>
      <c r="AY1111" s="263" t="s">
        <v>193</v>
      </c>
    </row>
    <row r="1112" s="13" customFormat="1">
      <c r="A1112" s="13"/>
      <c r="B1112" s="242"/>
      <c r="C1112" s="243"/>
      <c r="D1112" s="244" t="s">
        <v>201</v>
      </c>
      <c r="E1112" s="245" t="s">
        <v>1</v>
      </c>
      <c r="F1112" s="246" t="s">
        <v>2394</v>
      </c>
      <c r="G1112" s="243"/>
      <c r="H1112" s="245" t="s">
        <v>1</v>
      </c>
      <c r="I1112" s="247"/>
      <c r="J1112" s="243"/>
      <c r="K1112" s="243"/>
      <c r="L1112" s="248"/>
      <c r="M1112" s="249"/>
      <c r="N1112" s="250"/>
      <c r="O1112" s="250"/>
      <c r="P1112" s="250"/>
      <c r="Q1112" s="250"/>
      <c r="R1112" s="250"/>
      <c r="S1112" s="250"/>
      <c r="T1112" s="251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52" t="s">
        <v>201</v>
      </c>
      <c r="AU1112" s="252" t="s">
        <v>94</v>
      </c>
      <c r="AV1112" s="13" t="s">
        <v>92</v>
      </c>
      <c r="AW1112" s="13" t="s">
        <v>40</v>
      </c>
      <c r="AX1112" s="13" t="s">
        <v>85</v>
      </c>
      <c r="AY1112" s="252" t="s">
        <v>193</v>
      </c>
    </row>
    <row r="1113" s="14" customFormat="1">
      <c r="A1113" s="14"/>
      <c r="B1113" s="253"/>
      <c r="C1113" s="254"/>
      <c r="D1113" s="244" t="s">
        <v>201</v>
      </c>
      <c r="E1113" s="255" t="s">
        <v>1</v>
      </c>
      <c r="F1113" s="256" t="s">
        <v>94</v>
      </c>
      <c r="G1113" s="254"/>
      <c r="H1113" s="257">
        <v>2</v>
      </c>
      <c r="I1113" s="258"/>
      <c r="J1113" s="254"/>
      <c r="K1113" s="254"/>
      <c r="L1113" s="259"/>
      <c r="M1113" s="260"/>
      <c r="N1113" s="261"/>
      <c r="O1113" s="261"/>
      <c r="P1113" s="261"/>
      <c r="Q1113" s="261"/>
      <c r="R1113" s="261"/>
      <c r="S1113" s="261"/>
      <c r="T1113" s="262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63" t="s">
        <v>201</v>
      </c>
      <c r="AU1113" s="263" t="s">
        <v>94</v>
      </c>
      <c r="AV1113" s="14" t="s">
        <v>94</v>
      </c>
      <c r="AW1113" s="14" t="s">
        <v>40</v>
      </c>
      <c r="AX1113" s="14" t="s">
        <v>85</v>
      </c>
      <c r="AY1113" s="263" t="s">
        <v>193</v>
      </c>
    </row>
    <row r="1114" s="13" customFormat="1">
      <c r="A1114" s="13"/>
      <c r="B1114" s="242"/>
      <c r="C1114" s="243"/>
      <c r="D1114" s="244" t="s">
        <v>201</v>
      </c>
      <c r="E1114" s="245" t="s">
        <v>1</v>
      </c>
      <c r="F1114" s="246" t="s">
        <v>2404</v>
      </c>
      <c r="G1114" s="243"/>
      <c r="H1114" s="245" t="s">
        <v>1</v>
      </c>
      <c r="I1114" s="247"/>
      <c r="J1114" s="243"/>
      <c r="K1114" s="243"/>
      <c r="L1114" s="248"/>
      <c r="M1114" s="249"/>
      <c r="N1114" s="250"/>
      <c r="O1114" s="250"/>
      <c r="P1114" s="250"/>
      <c r="Q1114" s="250"/>
      <c r="R1114" s="250"/>
      <c r="S1114" s="250"/>
      <c r="T1114" s="251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52" t="s">
        <v>201</v>
      </c>
      <c r="AU1114" s="252" t="s">
        <v>94</v>
      </c>
      <c r="AV1114" s="13" t="s">
        <v>92</v>
      </c>
      <c r="AW1114" s="13" t="s">
        <v>40</v>
      </c>
      <c r="AX1114" s="13" t="s">
        <v>85</v>
      </c>
      <c r="AY1114" s="252" t="s">
        <v>193</v>
      </c>
    </row>
    <row r="1115" s="14" customFormat="1">
      <c r="A1115" s="14"/>
      <c r="B1115" s="253"/>
      <c r="C1115" s="254"/>
      <c r="D1115" s="244" t="s">
        <v>201</v>
      </c>
      <c r="E1115" s="255" t="s">
        <v>1</v>
      </c>
      <c r="F1115" s="256" t="s">
        <v>94</v>
      </c>
      <c r="G1115" s="254"/>
      <c r="H1115" s="257">
        <v>2</v>
      </c>
      <c r="I1115" s="258"/>
      <c r="J1115" s="254"/>
      <c r="K1115" s="254"/>
      <c r="L1115" s="259"/>
      <c r="M1115" s="260"/>
      <c r="N1115" s="261"/>
      <c r="O1115" s="261"/>
      <c r="P1115" s="261"/>
      <c r="Q1115" s="261"/>
      <c r="R1115" s="261"/>
      <c r="S1115" s="261"/>
      <c r="T1115" s="262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63" t="s">
        <v>201</v>
      </c>
      <c r="AU1115" s="263" t="s">
        <v>94</v>
      </c>
      <c r="AV1115" s="14" t="s">
        <v>94</v>
      </c>
      <c r="AW1115" s="14" t="s">
        <v>40</v>
      </c>
      <c r="AX1115" s="14" t="s">
        <v>92</v>
      </c>
      <c r="AY1115" s="263" t="s">
        <v>193</v>
      </c>
    </row>
    <row r="1116" s="2" customFormat="1" ht="24.15" customHeight="1">
      <c r="A1116" s="40"/>
      <c r="B1116" s="41"/>
      <c r="C1116" s="229" t="s">
        <v>2405</v>
      </c>
      <c r="D1116" s="229" t="s">
        <v>196</v>
      </c>
      <c r="E1116" s="230" t="s">
        <v>2406</v>
      </c>
      <c r="F1116" s="231" t="s">
        <v>2407</v>
      </c>
      <c r="G1116" s="232" t="s">
        <v>2392</v>
      </c>
      <c r="H1116" s="233">
        <v>2</v>
      </c>
      <c r="I1116" s="234"/>
      <c r="J1116" s="235">
        <f>ROUND(I1116*H1116,2)</f>
        <v>0</v>
      </c>
      <c r="K1116" s="231" t="s">
        <v>222</v>
      </c>
      <c r="L1116" s="46"/>
      <c r="M1116" s="236" t="s">
        <v>1</v>
      </c>
      <c r="N1116" s="237" t="s">
        <v>50</v>
      </c>
      <c r="O1116" s="93"/>
      <c r="P1116" s="238">
        <f>O1116*H1116</f>
        <v>0</v>
      </c>
      <c r="Q1116" s="238">
        <v>0</v>
      </c>
      <c r="R1116" s="238">
        <f>Q1116*H1116</f>
        <v>0</v>
      </c>
      <c r="S1116" s="238">
        <v>0</v>
      </c>
      <c r="T1116" s="239">
        <f>S1116*H1116</f>
        <v>0</v>
      </c>
      <c r="U1116" s="40"/>
      <c r="V1116" s="40"/>
      <c r="W1116" s="40"/>
      <c r="X1116" s="40"/>
      <c r="Y1116" s="40"/>
      <c r="Z1116" s="40"/>
      <c r="AA1116" s="40"/>
      <c r="AB1116" s="40"/>
      <c r="AC1116" s="40"/>
      <c r="AD1116" s="40"/>
      <c r="AE1116" s="40"/>
      <c r="AR1116" s="240" t="s">
        <v>580</v>
      </c>
      <c r="AT1116" s="240" t="s">
        <v>196</v>
      </c>
      <c r="AU1116" s="240" t="s">
        <v>94</v>
      </c>
      <c r="AY1116" s="18" t="s">
        <v>193</v>
      </c>
      <c r="BE1116" s="241">
        <f>IF(N1116="základní",J1116,0)</f>
        <v>0</v>
      </c>
      <c r="BF1116" s="241">
        <f>IF(N1116="snížená",J1116,0)</f>
        <v>0</v>
      </c>
      <c r="BG1116" s="241">
        <f>IF(N1116="zákl. přenesená",J1116,0)</f>
        <v>0</v>
      </c>
      <c r="BH1116" s="241">
        <f>IF(N1116="sníž. přenesená",J1116,0)</f>
        <v>0</v>
      </c>
      <c r="BI1116" s="241">
        <f>IF(N1116="nulová",J1116,0)</f>
        <v>0</v>
      </c>
      <c r="BJ1116" s="18" t="s">
        <v>92</v>
      </c>
      <c r="BK1116" s="241">
        <f>ROUND(I1116*H1116,2)</f>
        <v>0</v>
      </c>
      <c r="BL1116" s="18" t="s">
        <v>580</v>
      </c>
      <c r="BM1116" s="240" t="s">
        <v>2408</v>
      </c>
    </row>
    <row r="1117" s="13" customFormat="1">
      <c r="A1117" s="13"/>
      <c r="B1117" s="242"/>
      <c r="C1117" s="243"/>
      <c r="D1117" s="244" t="s">
        <v>201</v>
      </c>
      <c r="E1117" s="245" t="s">
        <v>1</v>
      </c>
      <c r="F1117" s="246" t="s">
        <v>2409</v>
      </c>
      <c r="G1117" s="243"/>
      <c r="H1117" s="245" t="s">
        <v>1</v>
      </c>
      <c r="I1117" s="247"/>
      <c r="J1117" s="243"/>
      <c r="K1117" s="243"/>
      <c r="L1117" s="248"/>
      <c r="M1117" s="249"/>
      <c r="N1117" s="250"/>
      <c r="O1117" s="250"/>
      <c r="P1117" s="250"/>
      <c r="Q1117" s="250"/>
      <c r="R1117" s="250"/>
      <c r="S1117" s="250"/>
      <c r="T1117" s="251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52" t="s">
        <v>201</v>
      </c>
      <c r="AU1117" s="252" t="s">
        <v>94</v>
      </c>
      <c r="AV1117" s="13" t="s">
        <v>92</v>
      </c>
      <c r="AW1117" s="13" t="s">
        <v>40</v>
      </c>
      <c r="AX1117" s="13" t="s">
        <v>85</v>
      </c>
      <c r="AY1117" s="252" t="s">
        <v>193</v>
      </c>
    </row>
    <row r="1118" s="14" customFormat="1">
      <c r="A1118" s="14"/>
      <c r="B1118" s="253"/>
      <c r="C1118" s="254"/>
      <c r="D1118" s="244" t="s">
        <v>201</v>
      </c>
      <c r="E1118" s="255" t="s">
        <v>1</v>
      </c>
      <c r="F1118" s="256" t="s">
        <v>94</v>
      </c>
      <c r="G1118" s="254"/>
      <c r="H1118" s="257">
        <v>2</v>
      </c>
      <c r="I1118" s="258"/>
      <c r="J1118" s="254"/>
      <c r="K1118" s="254"/>
      <c r="L1118" s="259"/>
      <c r="M1118" s="260"/>
      <c r="N1118" s="261"/>
      <c r="O1118" s="261"/>
      <c r="P1118" s="261"/>
      <c r="Q1118" s="261"/>
      <c r="R1118" s="261"/>
      <c r="S1118" s="261"/>
      <c r="T1118" s="262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63" t="s">
        <v>201</v>
      </c>
      <c r="AU1118" s="263" t="s">
        <v>94</v>
      </c>
      <c r="AV1118" s="14" t="s">
        <v>94</v>
      </c>
      <c r="AW1118" s="14" t="s">
        <v>40</v>
      </c>
      <c r="AX1118" s="14" t="s">
        <v>92</v>
      </c>
      <c r="AY1118" s="263" t="s">
        <v>193</v>
      </c>
    </row>
    <row r="1119" s="2" customFormat="1" ht="21.75" customHeight="1">
      <c r="A1119" s="40"/>
      <c r="B1119" s="41"/>
      <c r="C1119" s="229" t="s">
        <v>2410</v>
      </c>
      <c r="D1119" s="229" t="s">
        <v>196</v>
      </c>
      <c r="E1119" s="230" t="s">
        <v>2411</v>
      </c>
      <c r="F1119" s="231" t="s">
        <v>2412</v>
      </c>
      <c r="G1119" s="232" t="s">
        <v>160</v>
      </c>
      <c r="H1119" s="233">
        <v>68</v>
      </c>
      <c r="I1119" s="234"/>
      <c r="J1119" s="235">
        <f>ROUND(I1119*H1119,2)</f>
        <v>0</v>
      </c>
      <c r="K1119" s="231" t="s">
        <v>222</v>
      </c>
      <c r="L1119" s="46"/>
      <c r="M1119" s="236" t="s">
        <v>1</v>
      </c>
      <c r="N1119" s="237" t="s">
        <v>50</v>
      </c>
      <c r="O1119" s="93"/>
      <c r="P1119" s="238">
        <f>O1119*H1119</f>
        <v>0</v>
      </c>
      <c r="Q1119" s="238">
        <v>0</v>
      </c>
      <c r="R1119" s="238">
        <f>Q1119*H1119</f>
        <v>0</v>
      </c>
      <c r="S1119" s="238">
        <v>0</v>
      </c>
      <c r="T1119" s="239">
        <f>S1119*H1119</f>
        <v>0</v>
      </c>
      <c r="U1119" s="40"/>
      <c r="V1119" s="40"/>
      <c r="W1119" s="40"/>
      <c r="X1119" s="40"/>
      <c r="Y1119" s="40"/>
      <c r="Z1119" s="40"/>
      <c r="AA1119" s="40"/>
      <c r="AB1119" s="40"/>
      <c r="AC1119" s="40"/>
      <c r="AD1119" s="40"/>
      <c r="AE1119" s="40"/>
      <c r="AR1119" s="240" t="s">
        <v>580</v>
      </c>
      <c r="AT1119" s="240" t="s">
        <v>196</v>
      </c>
      <c r="AU1119" s="240" t="s">
        <v>94</v>
      </c>
      <c r="AY1119" s="18" t="s">
        <v>193</v>
      </c>
      <c r="BE1119" s="241">
        <f>IF(N1119="základní",J1119,0)</f>
        <v>0</v>
      </c>
      <c r="BF1119" s="241">
        <f>IF(N1119="snížená",J1119,0)</f>
        <v>0</v>
      </c>
      <c r="BG1119" s="241">
        <f>IF(N1119="zákl. přenesená",J1119,0)</f>
        <v>0</v>
      </c>
      <c r="BH1119" s="241">
        <f>IF(N1119="sníž. přenesená",J1119,0)</f>
        <v>0</v>
      </c>
      <c r="BI1119" s="241">
        <f>IF(N1119="nulová",J1119,0)</f>
        <v>0</v>
      </c>
      <c r="BJ1119" s="18" t="s">
        <v>92</v>
      </c>
      <c r="BK1119" s="241">
        <f>ROUND(I1119*H1119,2)</f>
        <v>0</v>
      </c>
      <c r="BL1119" s="18" t="s">
        <v>580</v>
      </c>
      <c r="BM1119" s="240" t="s">
        <v>2413</v>
      </c>
    </row>
    <row r="1120" s="13" customFormat="1">
      <c r="A1120" s="13"/>
      <c r="B1120" s="242"/>
      <c r="C1120" s="243"/>
      <c r="D1120" s="244" t="s">
        <v>201</v>
      </c>
      <c r="E1120" s="245" t="s">
        <v>1</v>
      </c>
      <c r="F1120" s="246" t="s">
        <v>2414</v>
      </c>
      <c r="G1120" s="243"/>
      <c r="H1120" s="245" t="s">
        <v>1</v>
      </c>
      <c r="I1120" s="247"/>
      <c r="J1120" s="243"/>
      <c r="K1120" s="243"/>
      <c r="L1120" s="248"/>
      <c r="M1120" s="249"/>
      <c r="N1120" s="250"/>
      <c r="O1120" s="250"/>
      <c r="P1120" s="250"/>
      <c r="Q1120" s="250"/>
      <c r="R1120" s="250"/>
      <c r="S1120" s="250"/>
      <c r="T1120" s="251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52" t="s">
        <v>201</v>
      </c>
      <c r="AU1120" s="252" t="s">
        <v>94</v>
      </c>
      <c r="AV1120" s="13" t="s">
        <v>92</v>
      </c>
      <c r="AW1120" s="13" t="s">
        <v>40</v>
      </c>
      <c r="AX1120" s="13" t="s">
        <v>85</v>
      </c>
      <c r="AY1120" s="252" t="s">
        <v>193</v>
      </c>
    </row>
    <row r="1121" s="14" customFormat="1">
      <c r="A1121" s="14"/>
      <c r="B1121" s="253"/>
      <c r="C1121" s="254"/>
      <c r="D1121" s="244" t="s">
        <v>201</v>
      </c>
      <c r="E1121" s="255" t="s">
        <v>1</v>
      </c>
      <c r="F1121" s="256" t="s">
        <v>8</v>
      </c>
      <c r="G1121" s="254"/>
      <c r="H1121" s="257">
        <v>15</v>
      </c>
      <c r="I1121" s="258"/>
      <c r="J1121" s="254"/>
      <c r="K1121" s="254"/>
      <c r="L1121" s="259"/>
      <c r="M1121" s="260"/>
      <c r="N1121" s="261"/>
      <c r="O1121" s="261"/>
      <c r="P1121" s="261"/>
      <c r="Q1121" s="261"/>
      <c r="R1121" s="261"/>
      <c r="S1121" s="261"/>
      <c r="T1121" s="262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63" t="s">
        <v>201</v>
      </c>
      <c r="AU1121" s="263" t="s">
        <v>94</v>
      </c>
      <c r="AV1121" s="14" t="s">
        <v>94</v>
      </c>
      <c r="AW1121" s="14" t="s">
        <v>40</v>
      </c>
      <c r="AX1121" s="14" t="s">
        <v>85</v>
      </c>
      <c r="AY1121" s="263" t="s">
        <v>193</v>
      </c>
    </row>
    <row r="1122" s="13" customFormat="1">
      <c r="A1122" s="13"/>
      <c r="B1122" s="242"/>
      <c r="C1122" s="243"/>
      <c r="D1122" s="244" t="s">
        <v>201</v>
      </c>
      <c r="E1122" s="245" t="s">
        <v>1</v>
      </c>
      <c r="F1122" s="246" t="s">
        <v>2415</v>
      </c>
      <c r="G1122" s="243"/>
      <c r="H1122" s="245" t="s">
        <v>1</v>
      </c>
      <c r="I1122" s="247"/>
      <c r="J1122" s="243"/>
      <c r="K1122" s="243"/>
      <c r="L1122" s="248"/>
      <c r="M1122" s="249"/>
      <c r="N1122" s="250"/>
      <c r="O1122" s="250"/>
      <c r="P1122" s="250"/>
      <c r="Q1122" s="250"/>
      <c r="R1122" s="250"/>
      <c r="S1122" s="250"/>
      <c r="T1122" s="251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52" t="s">
        <v>201</v>
      </c>
      <c r="AU1122" s="252" t="s">
        <v>94</v>
      </c>
      <c r="AV1122" s="13" t="s">
        <v>92</v>
      </c>
      <c r="AW1122" s="13" t="s">
        <v>40</v>
      </c>
      <c r="AX1122" s="13" t="s">
        <v>85</v>
      </c>
      <c r="AY1122" s="252" t="s">
        <v>193</v>
      </c>
    </row>
    <row r="1123" s="14" customFormat="1">
      <c r="A1123" s="14"/>
      <c r="B1123" s="253"/>
      <c r="C1123" s="254"/>
      <c r="D1123" s="244" t="s">
        <v>201</v>
      </c>
      <c r="E1123" s="255" t="s">
        <v>1</v>
      </c>
      <c r="F1123" s="256" t="s">
        <v>419</v>
      </c>
      <c r="G1123" s="254"/>
      <c r="H1123" s="257">
        <v>31</v>
      </c>
      <c r="I1123" s="258"/>
      <c r="J1123" s="254"/>
      <c r="K1123" s="254"/>
      <c r="L1123" s="259"/>
      <c r="M1123" s="260"/>
      <c r="N1123" s="261"/>
      <c r="O1123" s="261"/>
      <c r="P1123" s="261"/>
      <c r="Q1123" s="261"/>
      <c r="R1123" s="261"/>
      <c r="S1123" s="261"/>
      <c r="T1123" s="262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63" t="s">
        <v>201</v>
      </c>
      <c r="AU1123" s="263" t="s">
        <v>94</v>
      </c>
      <c r="AV1123" s="14" t="s">
        <v>94</v>
      </c>
      <c r="AW1123" s="14" t="s">
        <v>40</v>
      </c>
      <c r="AX1123" s="14" t="s">
        <v>85</v>
      </c>
      <c r="AY1123" s="263" t="s">
        <v>193</v>
      </c>
    </row>
    <row r="1124" s="13" customFormat="1">
      <c r="A1124" s="13"/>
      <c r="B1124" s="242"/>
      <c r="C1124" s="243"/>
      <c r="D1124" s="244" t="s">
        <v>201</v>
      </c>
      <c r="E1124" s="245" t="s">
        <v>1</v>
      </c>
      <c r="F1124" s="246" t="s">
        <v>2416</v>
      </c>
      <c r="G1124" s="243"/>
      <c r="H1124" s="245" t="s">
        <v>1</v>
      </c>
      <c r="I1124" s="247"/>
      <c r="J1124" s="243"/>
      <c r="K1124" s="243"/>
      <c r="L1124" s="248"/>
      <c r="M1124" s="249"/>
      <c r="N1124" s="250"/>
      <c r="O1124" s="250"/>
      <c r="P1124" s="250"/>
      <c r="Q1124" s="250"/>
      <c r="R1124" s="250"/>
      <c r="S1124" s="250"/>
      <c r="T1124" s="251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52" t="s">
        <v>201</v>
      </c>
      <c r="AU1124" s="252" t="s">
        <v>94</v>
      </c>
      <c r="AV1124" s="13" t="s">
        <v>92</v>
      </c>
      <c r="AW1124" s="13" t="s">
        <v>40</v>
      </c>
      <c r="AX1124" s="13" t="s">
        <v>85</v>
      </c>
      <c r="AY1124" s="252" t="s">
        <v>193</v>
      </c>
    </row>
    <row r="1125" s="14" customFormat="1">
      <c r="A1125" s="14"/>
      <c r="B1125" s="253"/>
      <c r="C1125" s="254"/>
      <c r="D1125" s="244" t="s">
        <v>201</v>
      </c>
      <c r="E1125" s="255" t="s">
        <v>1</v>
      </c>
      <c r="F1125" s="256" t="s">
        <v>270</v>
      </c>
      <c r="G1125" s="254"/>
      <c r="H1125" s="257">
        <v>9</v>
      </c>
      <c r="I1125" s="258"/>
      <c r="J1125" s="254"/>
      <c r="K1125" s="254"/>
      <c r="L1125" s="259"/>
      <c r="M1125" s="260"/>
      <c r="N1125" s="261"/>
      <c r="O1125" s="261"/>
      <c r="P1125" s="261"/>
      <c r="Q1125" s="261"/>
      <c r="R1125" s="261"/>
      <c r="S1125" s="261"/>
      <c r="T1125" s="262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63" t="s">
        <v>201</v>
      </c>
      <c r="AU1125" s="263" t="s">
        <v>94</v>
      </c>
      <c r="AV1125" s="14" t="s">
        <v>94</v>
      </c>
      <c r="AW1125" s="14" t="s">
        <v>40</v>
      </c>
      <c r="AX1125" s="14" t="s">
        <v>85</v>
      </c>
      <c r="AY1125" s="263" t="s">
        <v>193</v>
      </c>
    </row>
    <row r="1126" s="13" customFormat="1">
      <c r="A1126" s="13"/>
      <c r="B1126" s="242"/>
      <c r="C1126" s="243"/>
      <c r="D1126" s="244" t="s">
        <v>201</v>
      </c>
      <c r="E1126" s="245" t="s">
        <v>1</v>
      </c>
      <c r="F1126" s="246" t="s">
        <v>2417</v>
      </c>
      <c r="G1126" s="243"/>
      <c r="H1126" s="245" t="s">
        <v>1</v>
      </c>
      <c r="I1126" s="247"/>
      <c r="J1126" s="243"/>
      <c r="K1126" s="243"/>
      <c r="L1126" s="248"/>
      <c r="M1126" s="249"/>
      <c r="N1126" s="250"/>
      <c r="O1126" s="250"/>
      <c r="P1126" s="250"/>
      <c r="Q1126" s="250"/>
      <c r="R1126" s="250"/>
      <c r="S1126" s="250"/>
      <c r="T1126" s="251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52" t="s">
        <v>201</v>
      </c>
      <c r="AU1126" s="252" t="s">
        <v>94</v>
      </c>
      <c r="AV1126" s="13" t="s">
        <v>92</v>
      </c>
      <c r="AW1126" s="13" t="s">
        <v>40</v>
      </c>
      <c r="AX1126" s="13" t="s">
        <v>85</v>
      </c>
      <c r="AY1126" s="252" t="s">
        <v>193</v>
      </c>
    </row>
    <row r="1127" s="14" customFormat="1">
      <c r="A1127" s="14"/>
      <c r="B1127" s="253"/>
      <c r="C1127" s="254"/>
      <c r="D1127" s="244" t="s">
        <v>201</v>
      </c>
      <c r="E1127" s="255" t="s">
        <v>1</v>
      </c>
      <c r="F1127" s="256" t="s">
        <v>270</v>
      </c>
      <c r="G1127" s="254"/>
      <c r="H1127" s="257">
        <v>9</v>
      </c>
      <c r="I1127" s="258"/>
      <c r="J1127" s="254"/>
      <c r="K1127" s="254"/>
      <c r="L1127" s="259"/>
      <c r="M1127" s="260"/>
      <c r="N1127" s="261"/>
      <c r="O1127" s="261"/>
      <c r="P1127" s="261"/>
      <c r="Q1127" s="261"/>
      <c r="R1127" s="261"/>
      <c r="S1127" s="261"/>
      <c r="T1127" s="262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63" t="s">
        <v>201</v>
      </c>
      <c r="AU1127" s="263" t="s">
        <v>94</v>
      </c>
      <c r="AV1127" s="14" t="s">
        <v>94</v>
      </c>
      <c r="AW1127" s="14" t="s">
        <v>40</v>
      </c>
      <c r="AX1127" s="14" t="s">
        <v>85</v>
      </c>
      <c r="AY1127" s="263" t="s">
        <v>193</v>
      </c>
    </row>
    <row r="1128" s="13" customFormat="1">
      <c r="A1128" s="13"/>
      <c r="B1128" s="242"/>
      <c r="C1128" s="243"/>
      <c r="D1128" s="244" t="s">
        <v>201</v>
      </c>
      <c r="E1128" s="245" t="s">
        <v>1</v>
      </c>
      <c r="F1128" s="246" t="s">
        <v>2418</v>
      </c>
      <c r="G1128" s="243"/>
      <c r="H1128" s="245" t="s">
        <v>1</v>
      </c>
      <c r="I1128" s="247"/>
      <c r="J1128" s="243"/>
      <c r="K1128" s="243"/>
      <c r="L1128" s="248"/>
      <c r="M1128" s="249"/>
      <c r="N1128" s="250"/>
      <c r="O1128" s="250"/>
      <c r="P1128" s="250"/>
      <c r="Q1128" s="250"/>
      <c r="R1128" s="250"/>
      <c r="S1128" s="250"/>
      <c r="T1128" s="251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52" t="s">
        <v>201</v>
      </c>
      <c r="AU1128" s="252" t="s">
        <v>94</v>
      </c>
      <c r="AV1128" s="13" t="s">
        <v>92</v>
      </c>
      <c r="AW1128" s="13" t="s">
        <v>40</v>
      </c>
      <c r="AX1128" s="13" t="s">
        <v>85</v>
      </c>
      <c r="AY1128" s="252" t="s">
        <v>193</v>
      </c>
    </row>
    <row r="1129" s="14" customFormat="1">
      <c r="A1129" s="14"/>
      <c r="B1129" s="253"/>
      <c r="C1129" s="254"/>
      <c r="D1129" s="244" t="s">
        <v>201</v>
      </c>
      <c r="E1129" s="255" t="s">
        <v>1</v>
      </c>
      <c r="F1129" s="256" t="s">
        <v>92</v>
      </c>
      <c r="G1129" s="254"/>
      <c r="H1129" s="257">
        <v>1</v>
      </c>
      <c r="I1129" s="258"/>
      <c r="J1129" s="254"/>
      <c r="K1129" s="254"/>
      <c r="L1129" s="259"/>
      <c r="M1129" s="260"/>
      <c r="N1129" s="261"/>
      <c r="O1129" s="261"/>
      <c r="P1129" s="261"/>
      <c r="Q1129" s="261"/>
      <c r="R1129" s="261"/>
      <c r="S1129" s="261"/>
      <c r="T1129" s="262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63" t="s">
        <v>201</v>
      </c>
      <c r="AU1129" s="263" t="s">
        <v>94</v>
      </c>
      <c r="AV1129" s="14" t="s">
        <v>94</v>
      </c>
      <c r="AW1129" s="14" t="s">
        <v>40</v>
      </c>
      <c r="AX1129" s="14" t="s">
        <v>85</v>
      </c>
      <c r="AY1129" s="263" t="s">
        <v>193</v>
      </c>
    </row>
    <row r="1130" s="13" customFormat="1">
      <c r="A1130" s="13"/>
      <c r="B1130" s="242"/>
      <c r="C1130" s="243"/>
      <c r="D1130" s="244" t="s">
        <v>201</v>
      </c>
      <c r="E1130" s="245" t="s">
        <v>1</v>
      </c>
      <c r="F1130" s="246" t="s">
        <v>2419</v>
      </c>
      <c r="G1130" s="243"/>
      <c r="H1130" s="245" t="s">
        <v>1</v>
      </c>
      <c r="I1130" s="247"/>
      <c r="J1130" s="243"/>
      <c r="K1130" s="243"/>
      <c r="L1130" s="248"/>
      <c r="M1130" s="249"/>
      <c r="N1130" s="250"/>
      <c r="O1130" s="250"/>
      <c r="P1130" s="250"/>
      <c r="Q1130" s="250"/>
      <c r="R1130" s="250"/>
      <c r="S1130" s="250"/>
      <c r="T1130" s="251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52" t="s">
        <v>201</v>
      </c>
      <c r="AU1130" s="252" t="s">
        <v>94</v>
      </c>
      <c r="AV1130" s="13" t="s">
        <v>92</v>
      </c>
      <c r="AW1130" s="13" t="s">
        <v>40</v>
      </c>
      <c r="AX1130" s="13" t="s">
        <v>85</v>
      </c>
      <c r="AY1130" s="252" t="s">
        <v>193</v>
      </c>
    </row>
    <row r="1131" s="14" customFormat="1">
      <c r="A1131" s="14"/>
      <c r="B1131" s="253"/>
      <c r="C1131" s="254"/>
      <c r="D1131" s="244" t="s">
        <v>201</v>
      </c>
      <c r="E1131" s="255" t="s">
        <v>1</v>
      </c>
      <c r="F1131" s="256" t="s">
        <v>211</v>
      </c>
      <c r="G1131" s="254"/>
      <c r="H1131" s="257">
        <v>3</v>
      </c>
      <c r="I1131" s="258"/>
      <c r="J1131" s="254"/>
      <c r="K1131" s="254"/>
      <c r="L1131" s="259"/>
      <c r="M1131" s="260"/>
      <c r="N1131" s="261"/>
      <c r="O1131" s="261"/>
      <c r="P1131" s="261"/>
      <c r="Q1131" s="261"/>
      <c r="R1131" s="261"/>
      <c r="S1131" s="261"/>
      <c r="T1131" s="262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63" t="s">
        <v>201</v>
      </c>
      <c r="AU1131" s="263" t="s">
        <v>94</v>
      </c>
      <c r="AV1131" s="14" t="s">
        <v>94</v>
      </c>
      <c r="AW1131" s="14" t="s">
        <v>40</v>
      </c>
      <c r="AX1131" s="14" t="s">
        <v>85</v>
      </c>
      <c r="AY1131" s="263" t="s">
        <v>193</v>
      </c>
    </row>
    <row r="1132" s="15" customFormat="1">
      <c r="A1132" s="15"/>
      <c r="B1132" s="264"/>
      <c r="C1132" s="265"/>
      <c r="D1132" s="244" t="s">
        <v>201</v>
      </c>
      <c r="E1132" s="266" t="s">
        <v>1</v>
      </c>
      <c r="F1132" s="267" t="s">
        <v>252</v>
      </c>
      <c r="G1132" s="265"/>
      <c r="H1132" s="268">
        <v>68</v>
      </c>
      <c r="I1132" s="269"/>
      <c r="J1132" s="265"/>
      <c r="K1132" s="265"/>
      <c r="L1132" s="270"/>
      <c r="M1132" s="271"/>
      <c r="N1132" s="272"/>
      <c r="O1132" s="272"/>
      <c r="P1132" s="272"/>
      <c r="Q1132" s="272"/>
      <c r="R1132" s="272"/>
      <c r="S1132" s="272"/>
      <c r="T1132" s="273"/>
      <c r="U1132" s="15"/>
      <c r="V1132" s="15"/>
      <c r="W1132" s="15"/>
      <c r="X1132" s="15"/>
      <c r="Y1132" s="15"/>
      <c r="Z1132" s="15"/>
      <c r="AA1132" s="15"/>
      <c r="AB1132" s="15"/>
      <c r="AC1132" s="15"/>
      <c r="AD1132" s="15"/>
      <c r="AE1132" s="15"/>
      <c r="AT1132" s="274" t="s">
        <v>201</v>
      </c>
      <c r="AU1132" s="274" t="s">
        <v>94</v>
      </c>
      <c r="AV1132" s="15" t="s">
        <v>199</v>
      </c>
      <c r="AW1132" s="15" t="s">
        <v>40</v>
      </c>
      <c r="AX1132" s="15" t="s">
        <v>92</v>
      </c>
      <c r="AY1132" s="274" t="s">
        <v>193</v>
      </c>
    </row>
    <row r="1133" s="2" customFormat="1" ht="24.15" customHeight="1">
      <c r="A1133" s="40"/>
      <c r="B1133" s="41"/>
      <c r="C1133" s="229" t="s">
        <v>2420</v>
      </c>
      <c r="D1133" s="229" t="s">
        <v>196</v>
      </c>
      <c r="E1133" s="230" t="s">
        <v>2421</v>
      </c>
      <c r="F1133" s="231" t="s">
        <v>2422</v>
      </c>
      <c r="G1133" s="232" t="s">
        <v>160</v>
      </c>
      <c r="H1133" s="233">
        <v>54</v>
      </c>
      <c r="I1133" s="234"/>
      <c r="J1133" s="235">
        <f>ROUND(I1133*H1133,2)</f>
        <v>0</v>
      </c>
      <c r="K1133" s="231" t="s">
        <v>222</v>
      </c>
      <c r="L1133" s="46"/>
      <c r="M1133" s="236" t="s">
        <v>1</v>
      </c>
      <c r="N1133" s="237" t="s">
        <v>50</v>
      </c>
      <c r="O1133" s="93"/>
      <c r="P1133" s="238">
        <f>O1133*H1133</f>
        <v>0</v>
      </c>
      <c r="Q1133" s="238">
        <v>0</v>
      </c>
      <c r="R1133" s="238">
        <f>Q1133*H1133</f>
        <v>0</v>
      </c>
      <c r="S1133" s="238">
        <v>0</v>
      </c>
      <c r="T1133" s="239">
        <f>S1133*H1133</f>
        <v>0</v>
      </c>
      <c r="U1133" s="40"/>
      <c r="V1133" s="40"/>
      <c r="W1133" s="40"/>
      <c r="X1133" s="40"/>
      <c r="Y1133" s="40"/>
      <c r="Z1133" s="40"/>
      <c r="AA1133" s="40"/>
      <c r="AB1133" s="40"/>
      <c r="AC1133" s="40"/>
      <c r="AD1133" s="40"/>
      <c r="AE1133" s="40"/>
      <c r="AR1133" s="240" t="s">
        <v>580</v>
      </c>
      <c r="AT1133" s="240" t="s">
        <v>196</v>
      </c>
      <c r="AU1133" s="240" t="s">
        <v>94</v>
      </c>
      <c r="AY1133" s="18" t="s">
        <v>193</v>
      </c>
      <c r="BE1133" s="241">
        <f>IF(N1133="základní",J1133,0)</f>
        <v>0</v>
      </c>
      <c r="BF1133" s="241">
        <f>IF(N1133="snížená",J1133,0)</f>
        <v>0</v>
      </c>
      <c r="BG1133" s="241">
        <f>IF(N1133="zákl. přenesená",J1133,0)</f>
        <v>0</v>
      </c>
      <c r="BH1133" s="241">
        <f>IF(N1133="sníž. přenesená",J1133,0)</f>
        <v>0</v>
      </c>
      <c r="BI1133" s="241">
        <f>IF(N1133="nulová",J1133,0)</f>
        <v>0</v>
      </c>
      <c r="BJ1133" s="18" t="s">
        <v>92</v>
      </c>
      <c r="BK1133" s="241">
        <f>ROUND(I1133*H1133,2)</f>
        <v>0</v>
      </c>
      <c r="BL1133" s="18" t="s">
        <v>580</v>
      </c>
      <c r="BM1133" s="240" t="s">
        <v>2423</v>
      </c>
    </row>
    <row r="1134" s="13" customFormat="1">
      <c r="A1134" s="13"/>
      <c r="B1134" s="242"/>
      <c r="C1134" s="243"/>
      <c r="D1134" s="244" t="s">
        <v>201</v>
      </c>
      <c r="E1134" s="245" t="s">
        <v>1</v>
      </c>
      <c r="F1134" s="246" t="s">
        <v>2424</v>
      </c>
      <c r="G1134" s="243"/>
      <c r="H1134" s="245" t="s">
        <v>1</v>
      </c>
      <c r="I1134" s="247"/>
      <c r="J1134" s="243"/>
      <c r="K1134" s="243"/>
      <c r="L1134" s="248"/>
      <c r="M1134" s="249"/>
      <c r="N1134" s="250"/>
      <c r="O1134" s="250"/>
      <c r="P1134" s="250"/>
      <c r="Q1134" s="250"/>
      <c r="R1134" s="250"/>
      <c r="S1134" s="250"/>
      <c r="T1134" s="251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52" t="s">
        <v>201</v>
      </c>
      <c r="AU1134" s="252" t="s">
        <v>94</v>
      </c>
      <c r="AV1134" s="13" t="s">
        <v>92</v>
      </c>
      <c r="AW1134" s="13" t="s">
        <v>40</v>
      </c>
      <c r="AX1134" s="13" t="s">
        <v>85</v>
      </c>
      <c r="AY1134" s="252" t="s">
        <v>193</v>
      </c>
    </row>
    <row r="1135" s="14" customFormat="1">
      <c r="A1135" s="14"/>
      <c r="B1135" s="253"/>
      <c r="C1135" s="254"/>
      <c r="D1135" s="244" t="s">
        <v>201</v>
      </c>
      <c r="E1135" s="255" t="s">
        <v>1</v>
      </c>
      <c r="F1135" s="256" t="s">
        <v>290</v>
      </c>
      <c r="G1135" s="254"/>
      <c r="H1135" s="257">
        <v>12</v>
      </c>
      <c r="I1135" s="258"/>
      <c r="J1135" s="254"/>
      <c r="K1135" s="254"/>
      <c r="L1135" s="259"/>
      <c r="M1135" s="260"/>
      <c r="N1135" s="261"/>
      <c r="O1135" s="261"/>
      <c r="P1135" s="261"/>
      <c r="Q1135" s="261"/>
      <c r="R1135" s="261"/>
      <c r="S1135" s="261"/>
      <c r="T1135" s="262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63" t="s">
        <v>201</v>
      </c>
      <c r="AU1135" s="263" t="s">
        <v>94</v>
      </c>
      <c r="AV1135" s="14" t="s">
        <v>94</v>
      </c>
      <c r="AW1135" s="14" t="s">
        <v>40</v>
      </c>
      <c r="AX1135" s="14" t="s">
        <v>85</v>
      </c>
      <c r="AY1135" s="263" t="s">
        <v>193</v>
      </c>
    </row>
    <row r="1136" s="13" customFormat="1">
      <c r="A1136" s="13"/>
      <c r="B1136" s="242"/>
      <c r="C1136" s="243"/>
      <c r="D1136" s="244" t="s">
        <v>201</v>
      </c>
      <c r="E1136" s="245" t="s">
        <v>1</v>
      </c>
      <c r="F1136" s="246" t="s">
        <v>2425</v>
      </c>
      <c r="G1136" s="243"/>
      <c r="H1136" s="245" t="s">
        <v>1</v>
      </c>
      <c r="I1136" s="247"/>
      <c r="J1136" s="243"/>
      <c r="K1136" s="243"/>
      <c r="L1136" s="248"/>
      <c r="M1136" s="249"/>
      <c r="N1136" s="250"/>
      <c r="O1136" s="250"/>
      <c r="P1136" s="250"/>
      <c r="Q1136" s="250"/>
      <c r="R1136" s="250"/>
      <c r="S1136" s="250"/>
      <c r="T1136" s="251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52" t="s">
        <v>201</v>
      </c>
      <c r="AU1136" s="252" t="s">
        <v>94</v>
      </c>
      <c r="AV1136" s="13" t="s">
        <v>92</v>
      </c>
      <c r="AW1136" s="13" t="s">
        <v>40</v>
      </c>
      <c r="AX1136" s="13" t="s">
        <v>85</v>
      </c>
      <c r="AY1136" s="252" t="s">
        <v>193</v>
      </c>
    </row>
    <row r="1137" s="14" customFormat="1">
      <c r="A1137" s="14"/>
      <c r="B1137" s="253"/>
      <c r="C1137" s="254"/>
      <c r="D1137" s="244" t="s">
        <v>201</v>
      </c>
      <c r="E1137" s="255" t="s">
        <v>1</v>
      </c>
      <c r="F1137" s="256" t="s">
        <v>290</v>
      </c>
      <c r="G1137" s="254"/>
      <c r="H1137" s="257">
        <v>12</v>
      </c>
      <c r="I1137" s="258"/>
      <c r="J1137" s="254"/>
      <c r="K1137" s="254"/>
      <c r="L1137" s="259"/>
      <c r="M1137" s="260"/>
      <c r="N1137" s="261"/>
      <c r="O1137" s="261"/>
      <c r="P1137" s="261"/>
      <c r="Q1137" s="261"/>
      <c r="R1137" s="261"/>
      <c r="S1137" s="261"/>
      <c r="T1137" s="262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63" t="s">
        <v>201</v>
      </c>
      <c r="AU1137" s="263" t="s">
        <v>94</v>
      </c>
      <c r="AV1137" s="14" t="s">
        <v>94</v>
      </c>
      <c r="AW1137" s="14" t="s">
        <v>40</v>
      </c>
      <c r="AX1137" s="14" t="s">
        <v>85</v>
      </c>
      <c r="AY1137" s="263" t="s">
        <v>193</v>
      </c>
    </row>
    <row r="1138" s="13" customFormat="1">
      <c r="A1138" s="13"/>
      <c r="B1138" s="242"/>
      <c r="C1138" s="243"/>
      <c r="D1138" s="244" t="s">
        <v>201</v>
      </c>
      <c r="E1138" s="245" t="s">
        <v>1</v>
      </c>
      <c r="F1138" s="246" t="s">
        <v>2426</v>
      </c>
      <c r="G1138" s="243"/>
      <c r="H1138" s="245" t="s">
        <v>1</v>
      </c>
      <c r="I1138" s="247"/>
      <c r="J1138" s="243"/>
      <c r="K1138" s="243"/>
      <c r="L1138" s="248"/>
      <c r="M1138" s="249"/>
      <c r="N1138" s="250"/>
      <c r="O1138" s="250"/>
      <c r="P1138" s="250"/>
      <c r="Q1138" s="250"/>
      <c r="R1138" s="250"/>
      <c r="S1138" s="250"/>
      <c r="T1138" s="251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52" t="s">
        <v>201</v>
      </c>
      <c r="AU1138" s="252" t="s">
        <v>94</v>
      </c>
      <c r="AV1138" s="13" t="s">
        <v>92</v>
      </c>
      <c r="AW1138" s="13" t="s">
        <v>40</v>
      </c>
      <c r="AX1138" s="13" t="s">
        <v>85</v>
      </c>
      <c r="AY1138" s="252" t="s">
        <v>193</v>
      </c>
    </row>
    <row r="1139" s="14" customFormat="1">
      <c r="A1139" s="14"/>
      <c r="B1139" s="253"/>
      <c r="C1139" s="254"/>
      <c r="D1139" s="244" t="s">
        <v>201</v>
      </c>
      <c r="E1139" s="255" t="s">
        <v>1</v>
      </c>
      <c r="F1139" s="256" t="s">
        <v>415</v>
      </c>
      <c r="G1139" s="254"/>
      <c r="H1139" s="257">
        <v>30</v>
      </c>
      <c r="I1139" s="258"/>
      <c r="J1139" s="254"/>
      <c r="K1139" s="254"/>
      <c r="L1139" s="259"/>
      <c r="M1139" s="260"/>
      <c r="N1139" s="261"/>
      <c r="O1139" s="261"/>
      <c r="P1139" s="261"/>
      <c r="Q1139" s="261"/>
      <c r="R1139" s="261"/>
      <c r="S1139" s="261"/>
      <c r="T1139" s="262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63" t="s">
        <v>201</v>
      </c>
      <c r="AU1139" s="263" t="s">
        <v>94</v>
      </c>
      <c r="AV1139" s="14" t="s">
        <v>94</v>
      </c>
      <c r="AW1139" s="14" t="s">
        <v>40</v>
      </c>
      <c r="AX1139" s="14" t="s">
        <v>85</v>
      </c>
      <c r="AY1139" s="263" t="s">
        <v>193</v>
      </c>
    </row>
    <row r="1140" s="15" customFormat="1">
      <c r="A1140" s="15"/>
      <c r="B1140" s="264"/>
      <c r="C1140" s="265"/>
      <c r="D1140" s="244" t="s">
        <v>201</v>
      </c>
      <c r="E1140" s="266" t="s">
        <v>1</v>
      </c>
      <c r="F1140" s="267" t="s">
        <v>252</v>
      </c>
      <c r="G1140" s="265"/>
      <c r="H1140" s="268">
        <v>54</v>
      </c>
      <c r="I1140" s="269"/>
      <c r="J1140" s="265"/>
      <c r="K1140" s="265"/>
      <c r="L1140" s="270"/>
      <c r="M1140" s="271"/>
      <c r="N1140" s="272"/>
      <c r="O1140" s="272"/>
      <c r="P1140" s="272"/>
      <c r="Q1140" s="272"/>
      <c r="R1140" s="272"/>
      <c r="S1140" s="272"/>
      <c r="T1140" s="273"/>
      <c r="U1140" s="15"/>
      <c r="V1140" s="15"/>
      <c r="W1140" s="15"/>
      <c r="X1140" s="15"/>
      <c r="Y1140" s="15"/>
      <c r="Z1140" s="15"/>
      <c r="AA1140" s="15"/>
      <c r="AB1140" s="15"/>
      <c r="AC1140" s="15"/>
      <c r="AD1140" s="15"/>
      <c r="AE1140" s="15"/>
      <c r="AT1140" s="274" t="s">
        <v>201</v>
      </c>
      <c r="AU1140" s="274" t="s">
        <v>94</v>
      </c>
      <c r="AV1140" s="15" t="s">
        <v>199</v>
      </c>
      <c r="AW1140" s="15" t="s">
        <v>40</v>
      </c>
      <c r="AX1140" s="15" t="s">
        <v>92</v>
      </c>
      <c r="AY1140" s="274" t="s">
        <v>193</v>
      </c>
    </row>
    <row r="1141" s="2" customFormat="1" ht="24.15" customHeight="1">
      <c r="A1141" s="40"/>
      <c r="B1141" s="41"/>
      <c r="C1141" s="229" t="s">
        <v>2427</v>
      </c>
      <c r="D1141" s="229" t="s">
        <v>196</v>
      </c>
      <c r="E1141" s="230" t="s">
        <v>2428</v>
      </c>
      <c r="F1141" s="231" t="s">
        <v>2429</v>
      </c>
      <c r="G1141" s="232" t="s">
        <v>160</v>
      </c>
      <c r="H1141" s="233">
        <v>18</v>
      </c>
      <c r="I1141" s="234"/>
      <c r="J1141" s="235">
        <f>ROUND(I1141*H1141,2)</f>
        <v>0</v>
      </c>
      <c r="K1141" s="231" t="s">
        <v>222</v>
      </c>
      <c r="L1141" s="46"/>
      <c r="M1141" s="236" t="s">
        <v>1</v>
      </c>
      <c r="N1141" s="237" t="s">
        <v>50</v>
      </c>
      <c r="O1141" s="93"/>
      <c r="P1141" s="238">
        <f>O1141*H1141</f>
        <v>0</v>
      </c>
      <c r="Q1141" s="238">
        <v>0</v>
      </c>
      <c r="R1141" s="238">
        <f>Q1141*H1141</f>
        <v>0</v>
      </c>
      <c r="S1141" s="238">
        <v>0</v>
      </c>
      <c r="T1141" s="239">
        <f>S1141*H1141</f>
        <v>0</v>
      </c>
      <c r="U1141" s="40"/>
      <c r="V1141" s="40"/>
      <c r="W1141" s="40"/>
      <c r="X1141" s="40"/>
      <c r="Y1141" s="40"/>
      <c r="Z1141" s="40"/>
      <c r="AA1141" s="40"/>
      <c r="AB1141" s="40"/>
      <c r="AC1141" s="40"/>
      <c r="AD1141" s="40"/>
      <c r="AE1141" s="40"/>
      <c r="AR1141" s="240" t="s">
        <v>580</v>
      </c>
      <c r="AT1141" s="240" t="s">
        <v>196</v>
      </c>
      <c r="AU1141" s="240" t="s">
        <v>94</v>
      </c>
      <c r="AY1141" s="18" t="s">
        <v>193</v>
      </c>
      <c r="BE1141" s="241">
        <f>IF(N1141="základní",J1141,0)</f>
        <v>0</v>
      </c>
      <c r="BF1141" s="241">
        <f>IF(N1141="snížená",J1141,0)</f>
        <v>0</v>
      </c>
      <c r="BG1141" s="241">
        <f>IF(N1141="zákl. přenesená",J1141,0)</f>
        <v>0</v>
      </c>
      <c r="BH1141" s="241">
        <f>IF(N1141="sníž. přenesená",J1141,0)</f>
        <v>0</v>
      </c>
      <c r="BI1141" s="241">
        <f>IF(N1141="nulová",J1141,0)</f>
        <v>0</v>
      </c>
      <c r="BJ1141" s="18" t="s">
        <v>92</v>
      </c>
      <c r="BK1141" s="241">
        <f>ROUND(I1141*H1141,2)</f>
        <v>0</v>
      </c>
      <c r="BL1141" s="18" t="s">
        <v>580</v>
      </c>
      <c r="BM1141" s="240" t="s">
        <v>2430</v>
      </c>
    </row>
    <row r="1142" s="13" customFormat="1">
      <c r="A1142" s="13"/>
      <c r="B1142" s="242"/>
      <c r="C1142" s="243"/>
      <c r="D1142" s="244" t="s">
        <v>201</v>
      </c>
      <c r="E1142" s="245" t="s">
        <v>1</v>
      </c>
      <c r="F1142" s="246" t="s">
        <v>2431</v>
      </c>
      <c r="G1142" s="243"/>
      <c r="H1142" s="245" t="s">
        <v>1</v>
      </c>
      <c r="I1142" s="247"/>
      <c r="J1142" s="243"/>
      <c r="K1142" s="243"/>
      <c r="L1142" s="248"/>
      <c r="M1142" s="249"/>
      <c r="N1142" s="250"/>
      <c r="O1142" s="250"/>
      <c r="P1142" s="250"/>
      <c r="Q1142" s="250"/>
      <c r="R1142" s="250"/>
      <c r="S1142" s="250"/>
      <c r="T1142" s="251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52" t="s">
        <v>201</v>
      </c>
      <c r="AU1142" s="252" t="s">
        <v>94</v>
      </c>
      <c r="AV1142" s="13" t="s">
        <v>92</v>
      </c>
      <c r="AW1142" s="13" t="s">
        <v>40</v>
      </c>
      <c r="AX1142" s="13" t="s">
        <v>85</v>
      </c>
      <c r="AY1142" s="252" t="s">
        <v>193</v>
      </c>
    </row>
    <row r="1143" s="14" customFormat="1">
      <c r="A1143" s="14"/>
      <c r="B1143" s="253"/>
      <c r="C1143" s="254"/>
      <c r="D1143" s="244" t="s">
        <v>201</v>
      </c>
      <c r="E1143" s="255" t="s">
        <v>1</v>
      </c>
      <c r="F1143" s="256" t="s">
        <v>354</v>
      </c>
      <c r="G1143" s="254"/>
      <c r="H1143" s="257">
        <v>18</v>
      </c>
      <c r="I1143" s="258"/>
      <c r="J1143" s="254"/>
      <c r="K1143" s="254"/>
      <c r="L1143" s="259"/>
      <c r="M1143" s="260"/>
      <c r="N1143" s="261"/>
      <c r="O1143" s="261"/>
      <c r="P1143" s="261"/>
      <c r="Q1143" s="261"/>
      <c r="R1143" s="261"/>
      <c r="S1143" s="261"/>
      <c r="T1143" s="262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63" t="s">
        <v>201</v>
      </c>
      <c r="AU1143" s="263" t="s">
        <v>94</v>
      </c>
      <c r="AV1143" s="14" t="s">
        <v>94</v>
      </c>
      <c r="AW1143" s="14" t="s">
        <v>40</v>
      </c>
      <c r="AX1143" s="14" t="s">
        <v>92</v>
      </c>
      <c r="AY1143" s="263" t="s">
        <v>193</v>
      </c>
    </row>
    <row r="1144" s="2" customFormat="1" ht="33" customHeight="1">
      <c r="A1144" s="40"/>
      <c r="B1144" s="41"/>
      <c r="C1144" s="229" t="s">
        <v>2432</v>
      </c>
      <c r="D1144" s="229" t="s">
        <v>196</v>
      </c>
      <c r="E1144" s="230" t="s">
        <v>788</v>
      </c>
      <c r="F1144" s="231" t="s">
        <v>789</v>
      </c>
      <c r="G1144" s="232" t="s">
        <v>130</v>
      </c>
      <c r="H1144" s="233">
        <v>268.13999999999999</v>
      </c>
      <c r="I1144" s="234"/>
      <c r="J1144" s="235">
        <f>ROUND(I1144*H1144,2)</f>
        <v>0</v>
      </c>
      <c r="K1144" s="231" t="s">
        <v>222</v>
      </c>
      <c r="L1144" s="46"/>
      <c r="M1144" s="236" t="s">
        <v>1</v>
      </c>
      <c r="N1144" s="237" t="s">
        <v>50</v>
      </c>
      <c r="O1144" s="93"/>
      <c r="P1144" s="238">
        <f>O1144*H1144</f>
        <v>0</v>
      </c>
      <c r="Q1144" s="238">
        <v>4.4499999999999997E-05</v>
      </c>
      <c r="R1144" s="238">
        <f>Q1144*H1144</f>
        <v>0.011932229999999999</v>
      </c>
      <c r="S1144" s="238">
        <v>0</v>
      </c>
      <c r="T1144" s="239">
        <f>S1144*H1144</f>
        <v>0</v>
      </c>
      <c r="U1144" s="40"/>
      <c r="V1144" s="40"/>
      <c r="W1144" s="40"/>
      <c r="X1144" s="40"/>
      <c r="Y1144" s="40"/>
      <c r="Z1144" s="40"/>
      <c r="AA1144" s="40"/>
      <c r="AB1144" s="40"/>
      <c r="AC1144" s="40"/>
      <c r="AD1144" s="40"/>
      <c r="AE1144" s="40"/>
      <c r="AR1144" s="240" t="s">
        <v>199</v>
      </c>
      <c r="AT1144" s="240" t="s">
        <v>196</v>
      </c>
      <c r="AU1144" s="240" t="s">
        <v>94</v>
      </c>
      <c r="AY1144" s="18" t="s">
        <v>193</v>
      </c>
      <c r="BE1144" s="241">
        <f>IF(N1144="základní",J1144,0)</f>
        <v>0</v>
      </c>
      <c r="BF1144" s="241">
        <f>IF(N1144="snížená",J1144,0)</f>
        <v>0</v>
      </c>
      <c r="BG1144" s="241">
        <f>IF(N1144="zákl. přenesená",J1144,0)</f>
        <v>0</v>
      </c>
      <c r="BH1144" s="241">
        <f>IF(N1144="sníž. přenesená",J1144,0)</f>
        <v>0</v>
      </c>
      <c r="BI1144" s="241">
        <f>IF(N1144="nulová",J1144,0)</f>
        <v>0</v>
      </c>
      <c r="BJ1144" s="18" t="s">
        <v>92</v>
      </c>
      <c r="BK1144" s="241">
        <f>ROUND(I1144*H1144,2)</f>
        <v>0</v>
      </c>
      <c r="BL1144" s="18" t="s">
        <v>199</v>
      </c>
      <c r="BM1144" s="240" t="s">
        <v>2433</v>
      </c>
    </row>
    <row r="1145" s="13" customFormat="1">
      <c r="A1145" s="13"/>
      <c r="B1145" s="242"/>
      <c r="C1145" s="243"/>
      <c r="D1145" s="244" t="s">
        <v>201</v>
      </c>
      <c r="E1145" s="245" t="s">
        <v>1</v>
      </c>
      <c r="F1145" s="246" t="s">
        <v>979</v>
      </c>
      <c r="G1145" s="243"/>
      <c r="H1145" s="245" t="s">
        <v>1</v>
      </c>
      <c r="I1145" s="247"/>
      <c r="J1145" s="243"/>
      <c r="K1145" s="243"/>
      <c r="L1145" s="248"/>
      <c r="M1145" s="249"/>
      <c r="N1145" s="250"/>
      <c r="O1145" s="250"/>
      <c r="P1145" s="250"/>
      <c r="Q1145" s="250"/>
      <c r="R1145" s="250"/>
      <c r="S1145" s="250"/>
      <c r="T1145" s="251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52" t="s">
        <v>201</v>
      </c>
      <c r="AU1145" s="252" t="s">
        <v>94</v>
      </c>
      <c r="AV1145" s="13" t="s">
        <v>92</v>
      </c>
      <c r="AW1145" s="13" t="s">
        <v>40</v>
      </c>
      <c r="AX1145" s="13" t="s">
        <v>85</v>
      </c>
      <c r="AY1145" s="252" t="s">
        <v>193</v>
      </c>
    </row>
    <row r="1146" s="14" customFormat="1">
      <c r="A1146" s="14"/>
      <c r="B1146" s="253"/>
      <c r="C1146" s="254"/>
      <c r="D1146" s="244" t="s">
        <v>201</v>
      </c>
      <c r="E1146" s="255" t="s">
        <v>1</v>
      </c>
      <c r="F1146" s="256" t="s">
        <v>2030</v>
      </c>
      <c r="G1146" s="254"/>
      <c r="H1146" s="257">
        <v>268.13999999999999</v>
      </c>
      <c r="I1146" s="258"/>
      <c r="J1146" s="254"/>
      <c r="K1146" s="254"/>
      <c r="L1146" s="259"/>
      <c r="M1146" s="260"/>
      <c r="N1146" s="261"/>
      <c r="O1146" s="261"/>
      <c r="P1146" s="261"/>
      <c r="Q1146" s="261"/>
      <c r="R1146" s="261"/>
      <c r="S1146" s="261"/>
      <c r="T1146" s="262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63" t="s">
        <v>201</v>
      </c>
      <c r="AU1146" s="263" t="s">
        <v>94</v>
      </c>
      <c r="AV1146" s="14" t="s">
        <v>94</v>
      </c>
      <c r="AW1146" s="14" t="s">
        <v>40</v>
      </c>
      <c r="AX1146" s="14" t="s">
        <v>92</v>
      </c>
      <c r="AY1146" s="263" t="s">
        <v>193</v>
      </c>
    </row>
    <row r="1147" s="2" customFormat="1" ht="21.75" customHeight="1">
      <c r="A1147" s="40"/>
      <c r="B1147" s="41"/>
      <c r="C1147" s="229" t="s">
        <v>2434</v>
      </c>
      <c r="D1147" s="229" t="s">
        <v>196</v>
      </c>
      <c r="E1147" s="230" t="s">
        <v>2435</v>
      </c>
      <c r="F1147" s="231" t="s">
        <v>2436</v>
      </c>
      <c r="G1147" s="232" t="s">
        <v>207</v>
      </c>
      <c r="H1147" s="233">
        <v>1</v>
      </c>
      <c r="I1147" s="234"/>
      <c r="J1147" s="235">
        <f>ROUND(I1147*H1147,2)</f>
        <v>0</v>
      </c>
      <c r="K1147" s="231" t="s">
        <v>1</v>
      </c>
      <c r="L1147" s="46"/>
      <c r="M1147" s="236" t="s">
        <v>1</v>
      </c>
      <c r="N1147" s="237" t="s">
        <v>50</v>
      </c>
      <c r="O1147" s="93"/>
      <c r="P1147" s="238">
        <f>O1147*H1147</f>
        <v>0</v>
      </c>
      <c r="Q1147" s="238">
        <v>0</v>
      </c>
      <c r="R1147" s="238">
        <f>Q1147*H1147</f>
        <v>0</v>
      </c>
      <c r="S1147" s="238">
        <v>0</v>
      </c>
      <c r="T1147" s="239">
        <f>S1147*H1147</f>
        <v>0</v>
      </c>
      <c r="U1147" s="40"/>
      <c r="V1147" s="40"/>
      <c r="W1147" s="40"/>
      <c r="X1147" s="40"/>
      <c r="Y1147" s="40"/>
      <c r="Z1147" s="40"/>
      <c r="AA1147" s="40"/>
      <c r="AB1147" s="40"/>
      <c r="AC1147" s="40"/>
      <c r="AD1147" s="40"/>
      <c r="AE1147" s="40"/>
      <c r="AR1147" s="240" t="s">
        <v>199</v>
      </c>
      <c r="AT1147" s="240" t="s">
        <v>196</v>
      </c>
      <c r="AU1147" s="240" t="s">
        <v>94</v>
      </c>
      <c r="AY1147" s="18" t="s">
        <v>193</v>
      </c>
      <c r="BE1147" s="241">
        <f>IF(N1147="základní",J1147,0)</f>
        <v>0</v>
      </c>
      <c r="BF1147" s="241">
        <f>IF(N1147="snížená",J1147,0)</f>
        <v>0</v>
      </c>
      <c r="BG1147" s="241">
        <f>IF(N1147="zákl. přenesená",J1147,0)</f>
        <v>0</v>
      </c>
      <c r="BH1147" s="241">
        <f>IF(N1147="sníž. přenesená",J1147,0)</f>
        <v>0</v>
      </c>
      <c r="BI1147" s="241">
        <f>IF(N1147="nulová",J1147,0)</f>
        <v>0</v>
      </c>
      <c r="BJ1147" s="18" t="s">
        <v>92</v>
      </c>
      <c r="BK1147" s="241">
        <f>ROUND(I1147*H1147,2)</f>
        <v>0</v>
      </c>
      <c r="BL1147" s="18" t="s">
        <v>199</v>
      </c>
      <c r="BM1147" s="240" t="s">
        <v>2437</v>
      </c>
    </row>
    <row r="1148" s="2" customFormat="1" ht="24.15" customHeight="1">
      <c r="A1148" s="40"/>
      <c r="B1148" s="41"/>
      <c r="C1148" s="229" t="s">
        <v>2438</v>
      </c>
      <c r="D1148" s="229" t="s">
        <v>196</v>
      </c>
      <c r="E1148" s="230" t="s">
        <v>2439</v>
      </c>
      <c r="F1148" s="231" t="s">
        <v>2440</v>
      </c>
      <c r="G1148" s="232" t="s">
        <v>207</v>
      </c>
      <c r="H1148" s="233">
        <v>1</v>
      </c>
      <c r="I1148" s="234"/>
      <c r="J1148" s="235">
        <f>ROUND(I1148*H1148,2)</f>
        <v>0</v>
      </c>
      <c r="K1148" s="231" t="s">
        <v>1</v>
      </c>
      <c r="L1148" s="46"/>
      <c r="M1148" s="236" t="s">
        <v>1</v>
      </c>
      <c r="N1148" s="237" t="s">
        <v>50</v>
      </c>
      <c r="O1148" s="93"/>
      <c r="P1148" s="238">
        <f>O1148*H1148</f>
        <v>0</v>
      </c>
      <c r="Q1148" s="238">
        <v>0</v>
      </c>
      <c r="R1148" s="238">
        <f>Q1148*H1148</f>
        <v>0</v>
      </c>
      <c r="S1148" s="238">
        <v>0</v>
      </c>
      <c r="T1148" s="239">
        <f>S1148*H1148</f>
        <v>0</v>
      </c>
      <c r="U1148" s="40"/>
      <c r="V1148" s="40"/>
      <c r="W1148" s="40"/>
      <c r="X1148" s="40"/>
      <c r="Y1148" s="40"/>
      <c r="Z1148" s="40"/>
      <c r="AA1148" s="40"/>
      <c r="AB1148" s="40"/>
      <c r="AC1148" s="40"/>
      <c r="AD1148" s="40"/>
      <c r="AE1148" s="40"/>
      <c r="AR1148" s="240" t="s">
        <v>199</v>
      </c>
      <c r="AT1148" s="240" t="s">
        <v>196</v>
      </c>
      <c r="AU1148" s="240" t="s">
        <v>94</v>
      </c>
      <c r="AY1148" s="18" t="s">
        <v>193</v>
      </c>
      <c r="BE1148" s="241">
        <f>IF(N1148="základní",J1148,0)</f>
        <v>0</v>
      </c>
      <c r="BF1148" s="241">
        <f>IF(N1148="snížená",J1148,0)</f>
        <v>0</v>
      </c>
      <c r="BG1148" s="241">
        <f>IF(N1148="zákl. přenesená",J1148,0)</f>
        <v>0</v>
      </c>
      <c r="BH1148" s="241">
        <f>IF(N1148="sníž. přenesená",J1148,0)</f>
        <v>0</v>
      </c>
      <c r="BI1148" s="241">
        <f>IF(N1148="nulová",J1148,0)</f>
        <v>0</v>
      </c>
      <c r="BJ1148" s="18" t="s">
        <v>92</v>
      </c>
      <c r="BK1148" s="241">
        <f>ROUND(I1148*H1148,2)</f>
        <v>0</v>
      </c>
      <c r="BL1148" s="18" t="s">
        <v>199</v>
      </c>
      <c r="BM1148" s="240" t="s">
        <v>2441</v>
      </c>
    </row>
    <row r="1149" s="2" customFormat="1" ht="33" customHeight="1">
      <c r="A1149" s="40"/>
      <c r="B1149" s="41"/>
      <c r="C1149" s="229" t="s">
        <v>2442</v>
      </c>
      <c r="D1149" s="229" t="s">
        <v>196</v>
      </c>
      <c r="E1149" s="230" t="s">
        <v>2443</v>
      </c>
      <c r="F1149" s="231" t="s">
        <v>2444</v>
      </c>
      <c r="G1149" s="232" t="s">
        <v>221</v>
      </c>
      <c r="H1149" s="233">
        <v>8</v>
      </c>
      <c r="I1149" s="234"/>
      <c r="J1149" s="235">
        <f>ROUND(I1149*H1149,2)</f>
        <v>0</v>
      </c>
      <c r="K1149" s="231" t="s">
        <v>222</v>
      </c>
      <c r="L1149" s="46"/>
      <c r="M1149" s="236" t="s">
        <v>1</v>
      </c>
      <c r="N1149" s="237" t="s">
        <v>50</v>
      </c>
      <c r="O1149" s="93"/>
      <c r="P1149" s="238">
        <f>O1149*H1149</f>
        <v>0</v>
      </c>
      <c r="Q1149" s="238">
        <v>0</v>
      </c>
      <c r="R1149" s="238">
        <f>Q1149*H1149</f>
        <v>0</v>
      </c>
      <c r="S1149" s="238">
        <v>0</v>
      </c>
      <c r="T1149" s="239">
        <f>S1149*H1149</f>
        <v>0</v>
      </c>
      <c r="U1149" s="40"/>
      <c r="V1149" s="40"/>
      <c r="W1149" s="40"/>
      <c r="X1149" s="40"/>
      <c r="Y1149" s="40"/>
      <c r="Z1149" s="40"/>
      <c r="AA1149" s="40"/>
      <c r="AB1149" s="40"/>
      <c r="AC1149" s="40"/>
      <c r="AD1149" s="40"/>
      <c r="AE1149" s="40"/>
      <c r="AR1149" s="240" t="s">
        <v>199</v>
      </c>
      <c r="AT1149" s="240" t="s">
        <v>196</v>
      </c>
      <c r="AU1149" s="240" t="s">
        <v>94</v>
      </c>
      <c r="AY1149" s="18" t="s">
        <v>193</v>
      </c>
      <c r="BE1149" s="241">
        <f>IF(N1149="základní",J1149,0)</f>
        <v>0</v>
      </c>
      <c r="BF1149" s="241">
        <f>IF(N1149="snížená",J1149,0)</f>
        <v>0</v>
      </c>
      <c r="BG1149" s="241">
        <f>IF(N1149="zákl. přenesená",J1149,0)</f>
        <v>0</v>
      </c>
      <c r="BH1149" s="241">
        <f>IF(N1149="sníž. přenesená",J1149,0)</f>
        <v>0</v>
      </c>
      <c r="BI1149" s="241">
        <f>IF(N1149="nulová",J1149,0)</f>
        <v>0</v>
      </c>
      <c r="BJ1149" s="18" t="s">
        <v>92</v>
      </c>
      <c r="BK1149" s="241">
        <f>ROUND(I1149*H1149,2)</f>
        <v>0</v>
      </c>
      <c r="BL1149" s="18" t="s">
        <v>199</v>
      </c>
      <c r="BM1149" s="240" t="s">
        <v>2445</v>
      </c>
    </row>
    <row r="1150" s="2" customFormat="1" ht="33" customHeight="1">
      <c r="A1150" s="40"/>
      <c r="B1150" s="41"/>
      <c r="C1150" s="229" t="s">
        <v>2446</v>
      </c>
      <c r="D1150" s="229" t="s">
        <v>196</v>
      </c>
      <c r="E1150" s="230" t="s">
        <v>2447</v>
      </c>
      <c r="F1150" s="231" t="s">
        <v>2448</v>
      </c>
      <c r="G1150" s="232" t="s">
        <v>221</v>
      </c>
      <c r="H1150" s="233">
        <v>4</v>
      </c>
      <c r="I1150" s="234"/>
      <c r="J1150" s="235">
        <f>ROUND(I1150*H1150,2)</f>
        <v>0</v>
      </c>
      <c r="K1150" s="231" t="s">
        <v>222</v>
      </c>
      <c r="L1150" s="46"/>
      <c r="M1150" s="236" t="s">
        <v>1</v>
      </c>
      <c r="N1150" s="237" t="s">
        <v>50</v>
      </c>
      <c r="O1150" s="93"/>
      <c r="P1150" s="238">
        <f>O1150*H1150</f>
        <v>0</v>
      </c>
      <c r="Q1150" s="238">
        <v>0</v>
      </c>
      <c r="R1150" s="238">
        <f>Q1150*H1150</f>
        <v>0</v>
      </c>
      <c r="S1150" s="238">
        <v>0</v>
      </c>
      <c r="T1150" s="239">
        <f>S1150*H1150</f>
        <v>0</v>
      </c>
      <c r="U1150" s="40"/>
      <c r="V1150" s="40"/>
      <c r="W1150" s="40"/>
      <c r="X1150" s="40"/>
      <c r="Y1150" s="40"/>
      <c r="Z1150" s="40"/>
      <c r="AA1150" s="40"/>
      <c r="AB1150" s="40"/>
      <c r="AC1150" s="40"/>
      <c r="AD1150" s="40"/>
      <c r="AE1150" s="40"/>
      <c r="AR1150" s="240" t="s">
        <v>199</v>
      </c>
      <c r="AT1150" s="240" t="s">
        <v>196</v>
      </c>
      <c r="AU1150" s="240" t="s">
        <v>94</v>
      </c>
      <c r="AY1150" s="18" t="s">
        <v>193</v>
      </c>
      <c r="BE1150" s="241">
        <f>IF(N1150="základní",J1150,0)</f>
        <v>0</v>
      </c>
      <c r="BF1150" s="241">
        <f>IF(N1150="snížená",J1150,0)</f>
        <v>0</v>
      </c>
      <c r="BG1150" s="241">
        <f>IF(N1150="zákl. přenesená",J1150,0)</f>
        <v>0</v>
      </c>
      <c r="BH1150" s="241">
        <f>IF(N1150="sníž. přenesená",J1150,0)</f>
        <v>0</v>
      </c>
      <c r="BI1150" s="241">
        <f>IF(N1150="nulová",J1150,0)</f>
        <v>0</v>
      </c>
      <c r="BJ1150" s="18" t="s">
        <v>92</v>
      </c>
      <c r="BK1150" s="241">
        <f>ROUND(I1150*H1150,2)</f>
        <v>0</v>
      </c>
      <c r="BL1150" s="18" t="s">
        <v>199</v>
      </c>
      <c r="BM1150" s="240" t="s">
        <v>2449</v>
      </c>
    </row>
    <row r="1151" s="2" customFormat="1" ht="33" customHeight="1">
      <c r="A1151" s="40"/>
      <c r="B1151" s="41"/>
      <c r="C1151" s="229" t="s">
        <v>2450</v>
      </c>
      <c r="D1151" s="229" t="s">
        <v>196</v>
      </c>
      <c r="E1151" s="230" t="s">
        <v>2451</v>
      </c>
      <c r="F1151" s="231" t="s">
        <v>2452</v>
      </c>
      <c r="G1151" s="232" t="s">
        <v>221</v>
      </c>
      <c r="H1151" s="233">
        <v>30</v>
      </c>
      <c r="I1151" s="234"/>
      <c r="J1151" s="235">
        <f>ROUND(I1151*H1151,2)</f>
        <v>0</v>
      </c>
      <c r="K1151" s="231" t="s">
        <v>222</v>
      </c>
      <c r="L1151" s="46"/>
      <c r="M1151" s="236" t="s">
        <v>1</v>
      </c>
      <c r="N1151" s="237" t="s">
        <v>50</v>
      </c>
      <c r="O1151" s="93"/>
      <c r="P1151" s="238">
        <f>O1151*H1151</f>
        <v>0</v>
      </c>
      <c r="Q1151" s="238">
        <v>0</v>
      </c>
      <c r="R1151" s="238">
        <f>Q1151*H1151</f>
        <v>0</v>
      </c>
      <c r="S1151" s="238">
        <v>0</v>
      </c>
      <c r="T1151" s="239">
        <f>S1151*H1151</f>
        <v>0</v>
      </c>
      <c r="U1151" s="40"/>
      <c r="V1151" s="40"/>
      <c r="W1151" s="40"/>
      <c r="X1151" s="40"/>
      <c r="Y1151" s="40"/>
      <c r="Z1151" s="40"/>
      <c r="AA1151" s="40"/>
      <c r="AB1151" s="40"/>
      <c r="AC1151" s="40"/>
      <c r="AD1151" s="40"/>
      <c r="AE1151" s="40"/>
      <c r="AR1151" s="240" t="s">
        <v>199</v>
      </c>
      <c r="AT1151" s="240" t="s">
        <v>196</v>
      </c>
      <c r="AU1151" s="240" t="s">
        <v>94</v>
      </c>
      <c r="AY1151" s="18" t="s">
        <v>193</v>
      </c>
      <c r="BE1151" s="241">
        <f>IF(N1151="základní",J1151,0)</f>
        <v>0</v>
      </c>
      <c r="BF1151" s="241">
        <f>IF(N1151="snížená",J1151,0)</f>
        <v>0</v>
      </c>
      <c r="BG1151" s="241">
        <f>IF(N1151="zákl. přenesená",J1151,0)</f>
        <v>0</v>
      </c>
      <c r="BH1151" s="241">
        <f>IF(N1151="sníž. přenesená",J1151,0)</f>
        <v>0</v>
      </c>
      <c r="BI1151" s="241">
        <f>IF(N1151="nulová",J1151,0)</f>
        <v>0</v>
      </c>
      <c r="BJ1151" s="18" t="s">
        <v>92</v>
      </c>
      <c r="BK1151" s="241">
        <f>ROUND(I1151*H1151,2)</f>
        <v>0</v>
      </c>
      <c r="BL1151" s="18" t="s">
        <v>199</v>
      </c>
      <c r="BM1151" s="240" t="s">
        <v>2453</v>
      </c>
    </row>
    <row r="1152" s="14" customFormat="1">
      <c r="A1152" s="14"/>
      <c r="B1152" s="253"/>
      <c r="C1152" s="254"/>
      <c r="D1152" s="244" t="s">
        <v>201</v>
      </c>
      <c r="E1152" s="255" t="s">
        <v>1</v>
      </c>
      <c r="F1152" s="256" t="s">
        <v>415</v>
      </c>
      <c r="G1152" s="254"/>
      <c r="H1152" s="257">
        <v>30</v>
      </c>
      <c r="I1152" s="258"/>
      <c r="J1152" s="254"/>
      <c r="K1152" s="254"/>
      <c r="L1152" s="259"/>
      <c r="M1152" s="260"/>
      <c r="N1152" s="261"/>
      <c r="O1152" s="261"/>
      <c r="P1152" s="261"/>
      <c r="Q1152" s="261"/>
      <c r="R1152" s="261"/>
      <c r="S1152" s="261"/>
      <c r="T1152" s="262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63" t="s">
        <v>201</v>
      </c>
      <c r="AU1152" s="263" t="s">
        <v>94</v>
      </c>
      <c r="AV1152" s="14" t="s">
        <v>94</v>
      </c>
      <c r="AW1152" s="14" t="s">
        <v>40</v>
      </c>
      <c r="AX1152" s="14" t="s">
        <v>92</v>
      </c>
      <c r="AY1152" s="263" t="s">
        <v>193</v>
      </c>
    </row>
    <row r="1153" s="2" customFormat="1" ht="33" customHeight="1">
      <c r="A1153" s="40"/>
      <c r="B1153" s="41"/>
      <c r="C1153" s="229" t="s">
        <v>2454</v>
      </c>
      <c r="D1153" s="229" t="s">
        <v>196</v>
      </c>
      <c r="E1153" s="230" t="s">
        <v>2455</v>
      </c>
      <c r="F1153" s="231" t="s">
        <v>2456</v>
      </c>
      <c r="G1153" s="232" t="s">
        <v>221</v>
      </c>
      <c r="H1153" s="233">
        <v>50</v>
      </c>
      <c r="I1153" s="234"/>
      <c r="J1153" s="235">
        <f>ROUND(I1153*H1153,2)</f>
        <v>0</v>
      </c>
      <c r="K1153" s="231" t="s">
        <v>222</v>
      </c>
      <c r="L1153" s="46"/>
      <c r="M1153" s="236" t="s">
        <v>1</v>
      </c>
      <c r="N1153" s="237" t="s">
        <v>50</v>
      </c>
      <c r="O1153" s="93"/>
      <c r="P1153" s="238">
        <f>O1153*H1153</f>
        <v>0</v>
      </c>
      <c r="Q1153" s="238">
        <v>0</v>
      </c>
      <c r="R1153" s="238">
        <f>Q1153*H1153</f>
        <v>0</v>
      </c>
      <c r="S1153" s="238">
        <v>0</v>
      </c>
      <c r="T1153" s="239">
        <f>S1153*H1153</f>
        <v>0</v>
      </c>
      <c r="U1153" s="40"/>
      <c r="V1153" s="40"/>
      <c r="W1153" s="40"/>
      <c r="X1153" s="40"/>
      <c r="Y1153" s="40"/>
      <c r="Z1153" s="40"/>
      <c r="AA1153" s="40"/>
      <c r="AB1153" s="40"/>
      <c r="AC1153" s="40"/>
      <c r="AD1153" s="40"/>
      <c r="AE1153" s="40"/>
      <c r="AR1153" s="240" t="s">
        <v>199</v>
      </c>
      <c r="AT1153" s="240" t="s">
        <v>196</v>
      </c>
      <c r="AU1153" s="240" t="s">
        <v>94</v>
      </c>
      <c r="AY1153" s="18" t="s">
        <v>193</v>
      </c>
      <c r="BE1153" s="241">
        <f>IF(N1153="základní",J1153,0)</f>
        <v>0</v>
      </c>
      <c r="BF1153" s="241">
        <f>IF(N1153="snížená",J1153,0)</f>
        <v>0</v>
      </c>
      <c r="BG1153" s="241">
        <f>IF(N1153="zákl. přenesená",J1153,0)</f>
        <v>0</v>
      </c>
      <c r="BH1153" s="241">
        <f>IF(N1153="sníž. přenesená",J1153,0)</f>
        <v>0</v>
      </c>
      <c r="BI1153" s="241">
        <f>IF(N1153="nulová",J1153,0)</f>
        <v>0</v>
      </c>
      <c r="BJ1153" s="18" t="s">
        <v>92</v>
      </c>
      <c r="BK1153" s="241">
        <f>ROUND(I1153*H1153,2)</f>
        <v>0</v>
      </c>
      <c r="BL1153" s="18" t="s">
        <v>199</v>
      </c>
      <c r="BM1153" s="240" t="s">
        <v>2457</v>
      </c>
    </row>
    <row r="1154" s="14" customFormat="1">
      <c r="A1154" s="14"/>
      <c r="B1154" s="253"/>
      <c r="C1154" s="254"/>
      <c r="D1154" s="244" t="s">
        <v>201</v>
      </c>
      <c r="E1154" s="255" t="s">
        <v>1</v>
      </c>
      <c r="F1154" s="256" t="s">
        <v>502</v>
      </c>
      <c r="G1154" s="254"/>
      <c r="H1154" s="257">
        <v>50</v>
      </c>
      <c r="I1154" s="258"/>
      <c r="J1154" s="254"/>
      <c r="K1154" s="254"/>
      <c r="L1154" s="259"/>
      <c r="M1154" s="260"/>
      <c r="N1154" s="261"/>
      <c r="O1154" s="261"/>
      <c r="P1154" s="261"/>
      <c r="Q1154" s="261"/>
      <c r="R1154" s="261"/>
      <c r="S1154" s="261"/>
      <c r="T1154" s="262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63" t="s">
        <v>201</v>
      </c>
      <c r="AU1154" s="263" t="s">
        <v>94</v>
      </c>
      <c r="AV1154" s="14" t="s">
        <v>94</v>
      </c>
      <c r="AW1154" s="14" t="s">
        <v>40</v>
      </c>
      <c r="AX1154" s="14" t="s">
        <v>92</v>
      </c>
      <c r="AY1154" s="263" t="s">
        <v>193</v>
      </c>
    </row>
    <row r="1155" s="2" customFormat="1" ht="33" customHeight="1">
      <c r="A1155" s="40"/>
      <c r="B1155" s="41"/>
      <c r="C1155" s="229" t="s">
        <v>2458</v>
      </c>
      <c r="D1155" s="229" t="s">
        <v>196</v>
      </c>
      <c r="E1155" s="230" t="s">
        <v>2459</v>
      </c>
      <c r="F1155" s="231" t="s">
        <v>2460</v>
      </c>
      <c r="G1155" s="232" t="s">
        <v>221</v>
      </c>
      <c r="H1155" s="233">
        <v>8</v>
      </c>
      <c r="I1155" s="234"/>
      <c r="J1155" s="235">
        <f>ROUND(I1155*H1155,2)</f>
        <v>0</v>
      </c>
      <c r="K1155" s="231" t="s">
        <v>222</v>
      </c>
      <c r="L1155" s="46"/>
      <c r="M1155" s="236" t="s">
        <v>1</v>
      </c>
      <c r="N1155" s="237" t="s">
        <v>50</v>
      </c>
      <c r="O1155" s="93"/>
      <c r="P1155" s="238">
        <f>O1155*H1155</f>
        <v>0</v>
      </c>
      <c r="Q1155" s="238">
        <v>0</v>
      </c>
      <c r="R1155" s="238">
        <f>Q1155*H1155</f>
        <v>0</v>
      </c>
      <c r="S1155" s="238">
        <v>0</v>
      </c>
      <c r="T1155" s="239">
        <f>S1155*H1155</f>
        <v>0</v>
      </c>
      <c r="U1155" s="40"/>
      <c r="V1155" s="40"/>
      <c r="W1155" s="40"/>
      <c r="X1155" s="40"/>
      <c r="Y1155" s="40"/>
      <c r="Z1155" s="40"/>
      <c r="AA1155" s="40"/>
      <c r="AB1155" s="40"/>
      <c r="AC1155" s="40"/>
      <c r="AD1155" s="40"/>
      <c r="AE1155" s="40"/>
      <c r="AR1155" s="240" t="s">
        <v>199</v>
      </c>
      <c r="AT1155" s="240" t="s">
        <v>196</v>
      </c>
      <c r="AU1155" s="240" t="s">
        <v>94</v>
      </c>
      <c r="AY1155" s="18" t="s">
        <v>193</v>
      </c>
      <c r="BE1155" s="241">
        <f>IF(N1155="základní",J1155,0)</f>
        <v>0</v>
      </c>
      <c r="BF1155" s="241">
        <f>IF(N1155="snížená",J1155,0)</f>
        <v>0</v>
      </c>
      <c r="BG1155" s="241">
        <f>IF(N1155="zákl. přenesená",J1155,0)</f>
        <v>0</v>
      </c>
      <c r="BH1155" s="241">
        <f>IF(N1155="sníž. přenesená",J1155,0)</f>
        <v>0</v>
      </c>
      <c r="BI1155" s="241">
        <f>IF(N1155="nulová",J1155,0)</f>
        <v>0</v>
      </c>
      <c r="BJ1155" s="18" t="s">
        <v>92</v>
      </c>
      <c r="BK1155" s="241">
        <f>ROUND(I1155*H1155,2)</f>
        <v>0</v>
      </c>
      <c r="BL1155" s="18" t="s">
        <v>199</v>
      </c>
      <c r="BM1155" s="240" t="s">
        <v>2461</v>
      </c>
    </row>
    <row r="1156" s="2" customFormat="1" ht="33" customHeight="1">
      <c r="A1156" s="40"/>
      <c r="B1156" s="41"/>
      <c r="C1156" s="229" t="s">
        <v>2462</v>
      </c>
      <c r="D1156" s="229" t="s">
        <v>196</v>
      </c>
      <c r="E1156" s="230" t="s">
        <v>2463</v>
      </c>
      <c r="F1156" s="231" t="s">
        <v>2464</v>
      </c>
      <c r="G1156" s="232" t="s">
        <v>221</v>
      </c>
      <c r="H1156" s="233">
        <v>4</v>
      </c>
      <c r="I1156" s="234"/>
      <c r="J1156" s="235">
        <f>ROUND(I1156*H1156,2)</f>
        <v>0</v>
      </c>
      <c r="K1156" s="231" t="s">
        <v>222</v>
      </c>
      <c r="L1156" s="46"/>
      <c r="M1156" s="236" t="s">
        <v>1</v>
      </c>
      <c r="N1156" s="237" t="s">
        <v>50</v>
      </c>
      <c r="O1156" s="93"/>
      <c r="P1156" s="238">
        <f>O1156*H1156</f>
        <v>0</v>
      </c>
      <c r="Q1156" s="238">
        <v>0</v>
      </c>
      <c r="R1156" s="238">
        <f>Q1156*H1156</f>
        <v>0</v>
      </c>
      <c r="S1156" s="238">
        <v>0</v>
      </c>
      <c r="T1156" s="239">
        <f>S1156*H1156</f>
        <v>0</v>
      </c>
      <c r="U1156" s="40"/>
      <c r="V1156" s="40"/>
      <c r="W1156" s="40"/>
      <c r="X1156" s="40"/>
      <c r="Y1156" s="40"/>
      <c r="Z1156" s="40"/>
      <c r="AA1156" s="40"/>
      <c r="AB1156" s="40"/>
      <c r="AC1156" s="40"/>
      <c r="AD1156" s="40"/>
      <c r="AE1156" s="40"/>
      <c r="AR1156" s="240" t="s">
        <v>199</v>
      </c>
      <c r="AT1156" s="240" t="s">
        <v>196</v>
      </c>
      <c r="AU1156" s="240" t="s">
        <v>94</v>
      </c>
      <c r="AY1156" s="18" t="s">
        <v>193</v>
      </c>
      <c r="BE1156" s="241">
        <f>IF(N1156="základní",J1156,0)</f>
        <v>0</v>
      </c>
      <c r="BF1156" s="241">
        <f>IF(N1156="snížená",J1156,0)</f>
        <v>0</v>
      </c>
      <c r="BG1156" s="241">
        <f>IF(N1156="zákl. přenesená",J1156,0)</f>
        <v>0</v>
      </c>
      <c r="BH1156" s="241">
        <f>IF(N1156="sníž. přenesená",J1156,0)</f>
        <v>0</v>
      </c>
      <c r="BI1156" s="241">
        <f>IF(N1156="nulová",J1156,0)</f>
        <v>0</v>
      </c>
      <c r="BJ1156" s="18" t="s">
        <v>92</v>
      </c>
      <c r="BK1156" s="241">
        <f>ROUND(I1156*H1156,2)</f>
        <v>0</v>
      </c>
      <c r="BL1156" s="18" t="s">
        <v>199</v>
      </c>
      <c r="BM1156" s="240" t="s">
        <v>2465</v>
      </c>
    </row>
    <row r="1157" s="2" customFormat="1" ht="16.5" customHeight="1">
      <c r="A1157" s="40"/>
      <c r="B1157" s="41"/>
      <c r="C1157" s="229" t="s">
        <v>2466</v>
      </c>
      <c r="D1157" s="229" t="s">
        <v>196</v>
      </c>
      <c r="E1157" s="230" t="s">
        <v>2467</v>
      </c>
      <c r="F1157" s="231" t="s">
        <v>2468</v>
      </c>
      <c r="G1157" s="232" t="s">
        <v>207</v>
      </c>
      <c r="H1157" s="233">
        <v>1</v>
      </c>
      <c r="I1157" s="234"/>
      <c r="J1157" s="235">
        <f>ROUND(I1157*H1157,2)</f>
        <v>0</v>
      </c>
      <c r="K1157" s="231" t="s">
        <v>1</v>
      </c>
      <c r="L1157" s="46"/>
      <c r="M1157" s="236" t="s">
        <v>1</v>
      </c>
      <c r="N1157" s="237" t="s">
        <v>50</v>
      </c>
      <c r="O1157" s="93"/>
      <c r="P1157" s="238">
        <f>O1157*H1157</f>
        <v>0</v>
      </c>
      <c r="Q1157" s="238">
        <v>0</v>
      </c>
      <c r="R1157" s="238">
        <f>Q1157*H1157</f>
        <v>0</v>
      </c>
      <c r="S1157" s="238">
        <v>0</v>
      </c>
      <c r="T1157" s="239">
        <f>S1157*H1157</f>
        <v>0</v>
      </c>
      <c r="U1157" s="40"/>
      <c r="V1157" s="40"/>
      <c r="W1157" s="40"/>
      <c r="X1157" s="40"/>
      <c r="Y1157" s="40"/>
      <c r="Z1157" s="40"/>
      <c r="AA1157" s="40"/>
      <c r="AB1157" s="40"/>
      <c r="AC1157" s="40"/>
      <c r="AD1157" s="40"/>
      <c r="AE1157" s="40"/>
      <c r="AR1157" s="240" t="s">
        <v>580</v>
      </c>
      <c r="AT1157" s="240" t="s">
        <v>196</v>
      </c>
      <c r="AU1157" s="240" t="s">
        <v>94</v>
      </c>
      <c r="AY1157" s="18" t="s">
        <v>193</v>
      </c>
      <c r="BE1157" s="241">
        <f>IF(N1157="základní",J1157,0)</f>
        <v>0</v>
      </c>
      <c r="BF1157" s="241">
        <f>IF(N1157="snížená",J1157,0)</f>
        <v>0</v>
      </c>
      <c r="BG1157" s="241">
        <f>IF(N1157="zákl. přenesená",J1157,0)</f>
        <v>0</v>
      </c>
      <c r="BH1157" s="241">
        <f>IF(N1157="sníž. přenesená",J1157,0)</f>
        <v>0</v>
      </c>
      <c r="BI1157" s="241">
        <f>IF(N1157="nulová",J1157,0)</f>
        <v>0</v>
      </c>
      <c r="BJ1157" s="18" t="s">
        <v>92</v>
      </c>
      <c r="BK1157" s="241">
        <f>ROUND(I1157*H1157,2)</f>
        <v>0</v>
      </c>
      <c r="BL1157" s="18" t="s">
        <v>580</v>
      </c>
      <c r="BM1157" s="240" t="s">
        <v>2469</v>
      </c>
    </row>
    <row r="1158" s="2" customFormat="1" ht="16.5" customHeight="1">
      <c r="A1158" s="40"/>
      <c r="B1158" s="41"/>
      <c r="C1158" s="229" t="s">
        <v>2470</v>
      </c>
      <c r="D1158" s="229" t="s">
        <v>196</v>
      </c>
      <c r="E1158" s="230" t="s">
        <v>2471</v>
      </c>
      <c r="F1158" s="231" t="s">
        <v>2472</v>
      </c>
      <c r="G1158" s="232" t="s">
        <v>207</v>
      </c>
      <c r="H1158" s="233">
        <v>1</v>
      </c>
      <c r="I1158" s="234"/>
      <c r="J1158" s="235">
        <f>ROUND(I1158*H1158,2)</f>
        <v>0</v>
      </c>
      <c r="K1158" s="231" t="s">
        <v>1</v>
      </c>
      <c r="L1158" s="46"/>
      <c r="M1158" s="236" t="s">
        <v>1</v>
      </c>
      <c r="N1158" s="237" t="s">
        <v>50</v>
      </c>
      <c r="O1158" s="93"/>
      <c r="P1158" s="238">
        <f>O1158*H1158</f>
        <v>0</v>
      </c>
      <c r="Q1158" s="238">
        <v>0</v>
      </c>
      <c r="R1158" s="238">
        <f>Q1158*H1158</f>
        <v>0</v>
      </c>
      <c r="S1158" s="238">
        <v>0</v>
      </c>
      <c r="T1158" s="239">
        <f>S1158*H1158</f>
        <v>0</v>
      </c>
      <c r="U1158" s="40"/>
      <c r="V1158" s="40"/>
      <c r="W1158" s="40"/>
      <c r="X1158" s="40"/>
      <c r="Y1158" s="40"/>
      <c r="Z1158" s="40"/>
      <c r="AA1158" s="40"/>
      <c r="AB1158" s="40"/>
      <c r="AC1158" s="40"/>
      <c r="AD1158" s="40"/>
      <c r="AE1158" s="40"/>
      <c r="AR1158" s="240" t="s">
        <v>580</v>
      </c>
      <c r="AT1158" s="240" t="s">
        <v>196</v>
      </c>
      <c r="AU1158" s="240" t="s">
        <v>94</v>
      </c>
      <c r="AY1158" s="18" t="s">
        <v>193</v>
      </c>
      <c r="BE1158" s="241">
        <f>IF(N1158="základní",J1158,0)</f>
        <v>0</v>
      </c>
      <c r="BF1158" s="241">
        <f>IF(N1158="snížená",J1158,0)</f>
        <v>0</v>
      </c>
      <c r="BG1158" s="241">
        <f>IF(N1158="zákl. přenesená",J1158,0)</f>
        <v>0</v>
      </c>
      <c r="BH1158" s="241">
        <f>IF(N1158="sníž. přenesená",J1158,0)</f>
        <v>0</v>
      </c>
      <c r="BI1158" s="241">
        <f>IF(N1158="nulová",J1158,0)</f>
        <v>0</v>
      </c>
      <c r="BJ1158" s="18" t="s">
        <v>92</v>
      </c>
      <c r="BK1158" s="241">
        <f>ROUND(I1158*H1158,2)</f>
        <v>0</v>
      </c>
      <c r="BL1158" s="18" t="s">
        <v>580</v>
      </c>
      <c r="BM1158" s="240" t="s">
        <v>2473</v>
      </c>
    </row>
    <row r="1159" s="12" customFormat="1" ht="25.92" customHeight="1">
      <c r="A1159" s="12"/>
      <c r="B1159" s="213"/>
      <c r="C1159" s="214"/>
      <c r="D1159" s="215" t="s">
        <v>84</v>
      </c>
      <c r="E1159" s="216" t="s">
        <v>981</v>
      </c>
      <c r="F1159" s="216" t="s">
        <v>982</v>
      </c>
      <c r="G1159" s="214"/>
      <c r="H1159" s="214"/>
      <c r="I1159" s="217"/>
      <c r="J1159" s="218">
        <f>BK1159</f>
        <v>0</v>
      </c>
      <c r="K1159" s="214"/>
      <c r="L1159" s="219"/>
      <c r="M1159" s="220"/>
      <c r="N1159" s="221"/>
      <c r="O1159" s="221"/>
      <c r="P1159" s="222">
        <f>SUM(P1160:P1161)</f>
        <v>0</v>
      </c>
      <c r="Q1159" s="221"/>
      <c r="R1159" s="222">
        <f>SUM(R1160:R1161)</f>
        <v>0</v>
      </c>
      <c r="S1159" s="221"/>
      <c r="T1159" s="223">
        <f>SUM(T1160:T1161)</f>
        <v>0</v>
      </c>
      <c r="U1159" s="12"/>
      <c r="V1159" s="12"/>
      <c r="W1159" s="12"/>
      <c r="X1159" s="12"/>
      <c r="Y1159" s="12"/>
      <c r="Z1159" s="12"/>
      <c r="AA1159" s="12"/>
      <c r="AB1159" s="12"/>
      <c r="AC1159" s="12"/>
      <c r="AD1159" s="12"/>
      <c r="AE1159" s="12"/>
      <c r="AR1159" s="224" t="s">
        <v>92</v>
      </c>
      <c r="AT1159" s="225" t="s">
        <v>84</v>
      </c>
      <c r="AU1159" s="225" t="s">
        <v>85</v>
      </c>
      <c r="AY1159" s="224" t="s">
        <v>193</v>
      </c>
      <c r="BK1159" s="226">
        <f>SUM(BK1160:BK1161)</f>
        <v>0</v>
      </c>
    </row>
    <row r="1160" s="2" customFormat="1" ht="16.5" customHeight="1">
      <c r="A1160" s="40"/>
      <c r="B1160" s="41"/>
      <c r="C1160" s="229" t="s">
        <v>2474</v>
      </c>
      <c r="D1160" s="229" t="s">
        <v>196</v>
      </c>
      <c r="E1160" s="230" t="s">
        <v>984</v>
      </c>
      <c r="F1160" s="231" t="s">
        <v>985</v>
      </c>
      <c r="G1160" s="232" t="s">
        <v>986</v>
      </c>
      <c r="H1160" s="233">
        <v>14.698</v>
      </c>
      <c r="I1160" s="234"/>
      <c r="J1160" s="235">
        <f>ROUND(I1160*H1160,2)</f>
        <v>0</v>
      </c>
      <c r="K1160" s="231" t="s">
        <v>222</v>
      </c>
      <c r="L1160" s="46"/>
      <c r="M1160" s="236" t="s">
        <v>1</v>
      </c>
      <c r="N1160" s="237" t="s">
        <v>50</v>
      </c>
      <c r="O1160" s="93"/>
      <c r="P1160" s="238">
        <f>O1160*H1160</f>
        <v>0</v>
      </c>
      <c r="Q1160" s="238">
        <v>0</v>
      </c>
      <c r="R1160" s="238">
        <f>Q1160*H1160</f>
        <v>0</v>
      </c>
      <c r="S1160" s="238">
        <v>0</v>
      </c>
      <c r="T1160" s="239">
        <f>S1160*H1160</f>
        <v>0</v>
      </c>
      <c r="U1160" s="40"/>
      <c r="V1160" s="40"/>
      <c r="W1160" s="40"/>
      <c r="X1160" s="40"/>
      <c r="Y1160" s="40"/>
      <c r="Z1160" s="40"/>
      <c r="AA1160" s="40"/>
      <c r="AB1160" s="40"/>
      <c r="AC1160" s="40"/>
      <c r="AD1160" s="40"/>
      <c r="AE1160" s="40"/>
      <c r="AR1160" s="240" t="s">
        <v>199</v>
      </c>
      <c r="AT1160" s="240" t="s">
        <v>196</v>
      </c>
      <c r="AU1160" s="240" t="s">
        <v>92</v>
      </c>
      <c r="AY1160" s="18" t="s">
        <v>193</v>
      </c>
      <c r="BE1160" s="241">
        <f>IF(N1160="základní",J1160,0)</f>
        <v>0</v>
      </c>
      <c r="BF1160" s="241">
        <f>IF(N1160="snížená",J1160,0)</f>
        <v>0</v>
      </c>
      <c r="BG1160" s="241">
        <f>IF(N1160="zákl. přenesená",J1160,0)</f>
        <v>0</v>
      </c>
      <c r="BH1160" s="241">
        <f>IF(N1160="sníž. přenesená",J1160,0)</f>
        <v>0</v>
      </c>
      <c r="BI1160" s="241">
        <f>IF(N1160="nulová",J1160,0)</f>
        <v>0</v>
      </c>
      <c r="BJ1160" s="18" t="s">
        <v>92</v>
      </c>
      <c r="BK1160" s="241">
        <f>ROUND(I1160*H1160,2)</f>
        <v>0</v>
      </c>
      <c r="BL1160" s="18" t="s">
        <v>199</v>
      </c>
      <c r="BM1160" s="240" t="s">
        <v>2475</v>
      </c>
    </row>
    <row r="1161" s="2" customFormat="1" ht="24.15" customHeight="1">
      <c r="A1161" s="40"/>
      <c r="B1161" s="41"/>
      <c r="C1161" s="229" t="s">
        <v>2476</v>
      </c>
      <c r="D1161" s="229" t="s">
        <v>196</v>
      </c>
      <c r="E1161" s="230" t="s">
        <v>989</v>
      </c>
      <c r="F1161" s="231" t="s">
        <v>990</v>
      </c>
      <c r="G1161" s="232" t="s">
        <v>986</v>
      </c>
      <c r="H1161" s="233">
        <v>14.698</v>
      </c>
      <c r="I1161" s="234"/>
      <c r="J1161" s="235">
        <f>ROUND(I1161*H1161,2)</f>
        <v>0</v>
      </c>
      <c r="K1161" s="231" t="s">
        <v>222</v>
      </c>
      <c r="L1161" s="46"/>
      <c r="M1161" s="236" t="s">
        <v>1</v>
      </c>
      <c r="N1161" s="237" t="s">
        <v>50</v>
      </c>
      <c r="O1161" s="93"/>
      <c r="P1161" s="238">
        <f>O1161*H1161</f>
        <v>0</v>
      </c>
      <c r="Q1161" s="238">
        <v>0</v>
      </c>
      <c r="R1161" s="238">
        <f>Q1161*H1161</f>
        <v>0</v>
      </c>
      <c r="S1161" s="238">
        <v>0</v>
      </c>
      <c r="T1161" s="239">
        <f>S1161*H1161</f>
        <v>0</v>
      </c>
      <c r="U1161" s="40"/>
      <c r="V1161" s="40"/>
      <c r="W1161" s="40"/>
      <c r="X1161" s="40"/>
      <c r="Y1161" s="40"/>
      <c r="Z1161" s="40"/>
      <c r="AA1161" s="40"/>
      <c r="AB1161" s="40"/>
      <c r="AC1161" s="40"/>
      <c r="AD1161" s="40"/>
      <c r="AE1161" s="40"/>
      <c r="AR1161" s="240" t="s">
        <v>199</v>
      </c>
      <c r="AT1161" s="240" t="s">
        <v>196</v>
      </c>
      <c r="AU1161" s="240" t="s">
        <v>92</v>
      </c>
      <c r="AY1161" s="18" t="s">
        <v>193</v>
      </c>
      <c r="BE1161" s="241">
        <f>IF(N1161="základní",J1161,0)</f>
        <v>0</v>
      </c>
      <c r="BF1161" s="241">
        <f>IF(N1161="snížená",J1161,0)</f>
        <v>0</v>
      </c>
      <c r="BG1161" s="241">
        <f>IF(N1161="zákl. přenesená",J1161,0)</f>
        <v>0</v>
      </c>
      <c r="BH1161" s="241">
        <f>IF(N1161="sníž. přenesená",J1161,0)</f>
        <v>0</v>
      </c>
      <c r="BI1161" s="241">
        <f>IF(N1161="nulová",J1161,0)</f>
        <v>0</v>
      </c>
      <c r="BJ1161" s="18" t="s">
        <v>92</v>
      </c>
      <c r="BK1161" s="241">
        <f>ROUND(I1161*H1161,2)</f>
        <v>0</v>
      </c>
      <c r="BL1161" s="18" t="s">
        <v>199</v>
      </c>
      <c r="BM1161" s="240" t="s">
        <v>2477</v>
      </c>
    </row>
    <row r="1162" s="12" customFormat="1" ht="25.92" customHeight="1">
      <c r="A1162" s="12"/>
      <c r="B1162" s="213"/>
      <c r="C1162" s="214"/>
      <c r="D1162" s="215" t="s">
        <v>84</v>
      </c>
      <c r="E1162" s="216" t="s">
        <v>992</v>
      </c>
      <c r="F1162" s="216" t="s">
        <v>993</v>
      </c>
      <c r="G1162" s="214"/>
      <c r="H1162" s="214"/>
      <c r="I1162" s="217"/>
      <c r="J1162" s="218">
        <f>BK1162</f>
        <v>0</v>
      </c>
      <c r="K1162" s="214"/>
      <c r="L1162" s="219"/>
      <c r="M1162" s="220"/>
      <c r="N1162" s="221"/>
      <c r="O1162" s="221"/>
      <c r="P1162" s="222">
        <f>P1163+SUM(P1164:P1169)</f>
        <v>0</v>
      </c>
      <c r="Q1162" s="221"/>
      <c r="R1162" s="222">
        <f>R1163+SUM(R1164:R1169)</f>
        <v>0</v>
      </c>
      <c r="S1162" s="221"/>
      <c r="T1162" s="223">
        <f>T1163+SUM(T1164:T1169)</f>
        <v>0</v>
      </c>
      <c r="U1162" s="12"/>
      <c r="V1162" s="12"/>
      <c r="W1162" s="12"/>
      <c r="X1162" s="12"/>
      <c r="Y1162" s="12"/>
      <c r="Z1162" s="12"/>
      <c r="AA1162" s="12"/>
      <c r="AB1162" s="12"/>
      <c r="AC1162" s="12"/>
      <c r="AD1162" s="12"/>
      <c r="AE1162" s="12"/>
      <c r="AR1162" s="224" t="s">
        <v>92</v>
      </c>
      <c r="AT1162" s="225" t="s">
        <v>84</v>
      </c>
      <c r="AU1162" s="225" t="s">
        <v>85</v>
      </c>
      <c r="AY1162" s="224" t="s">
        <v>193</v>
      </c>
      <c r="BK1162" s="226">
        <f>BK1163+SUM(BK1164:BK1169)</f>
        <v>0</v>
      </c>
    </row>
    <row r="1163" s="2" customFormat="1" ht="24.15" customHeight="1">
      <c r="A1163" s="40"/>
      <c r="B1163" s="41"/>
      <c r="C1163" s="229" t="s">
        <v>2478</v>
      </c>
      <c r="D1163" s="229" t="s">
        <v>196</v>
      </c>
      <c r="E1163" s="230" t="s">
        <v>995</v>
      </c>
      <c r="F1163" s="231" t="s">
        <v>996</v>
      </c>
      <c r="G1163" s="232" t="s">
        <v>986</v>
      </c>
      <c r="H1163" s="233">
        <v>10.186999999999999</v>
      </c>
      <c r="I1163" s="234"/>
      <c r="J1163" s="235">
        <f>ROUND(I1163*H1163,2)</f>
        <v>0</v>
      </c>
      <c r="K1163" s="231" t="s">
        <v>222</v>
      </c>
      <c r="L1163" s="46"/>
      <c r="M1163" s="236" t="s">
        <v>1</v>
      </c>
      <c r="N1163" s="237" t="s">
        <v>50</v>
      </c>
      <c r="O1163" s="93"/>
      <c r="P1163" s="238">
        <f>O1163*H1163</f>
        <v>0</v>
      </c>
      <c r="Q1163" s="238">
        <v>0</v>
      </c>
      <c r="R1163" s="238">
        <f>Q1163*H1163</f>
        <v>0</v>
      </c>
      <c r="S1163" s="238">
        <v>0</v>
      </c>
      <c r="T1163" s="239">
        <f>S1163*H1163</f>
        <v>0</v>
      </c>
      <c r="U1163" s="40"/>
      <c r="V1163" s="40"/>
      <c r="W1163" s="40"/>
      <c r="X1163" s="40"/>
      <c r="Y1163" s="40"/>
      <c r="Z1163" s="40"/>
      <c r="AA1163" s="40"/>
      <c r="AB1163" s="40"/>
      <c r="AC1163" s="40"/>
      <c r="AD1163" s="40"/>
      <c r="AE1163" s="40"/>
      <c r="AR1163" s="240" t="s">
        <v>199</v>
      </c>
      <c r="AT1163" s="240" t="s">
        <v>196</v>
      </c>
      <c r="AU1163" s="240" t="s">
        <v>92</v>
      </c>
      <c r="AY1163" s="18" t="s">
        <v>193</v>
      </c>
      <c r="BE1163" s="241">
        <f>IF(N1163="základní",J1163,0)</f>
        <v>0</v>
      </c>
      <c r="BF1163" s="241">
        <f>IF(N1163="snížená",J1163,0)</f>
        <v>0</v>
      </c>
      <c r="BG1163" s="241">
        <f>IF(N1163="zákl. přenesená",J1163,0)</f>
        <v>0</v>
      </c>
      <c r="BH1163" s="241">
        <f>IF(N1163="sníž. přenesená",J1163,0)</f>
        <v>0</v>
      </c>
      <c r="BI1163" s="241">
        <f>IF(N1163="nulová",J1163,0)</f>
        <v>0</v>
      </c>
      <c r="BJ1163" s="18" t="s">
        <v>92</v>
      </c>
      <c r="BK1163" s="241">
        <f>ROUND(I1163*H1163,2)</f>
        <v>0</v>
      </c>
      <c r="BL1163" s="18" t="s">
        <v>199</v>
      </c>
      <c r="BM1163" s="240" t="s">
        <v>2479</v>
      </c>
    </row>
    <row r="1164" s="2" customFormat="1" ht="33" customHeight="1">
      <c r="A1164" s="40"/>
      <c r="B1164" s="41"/>
      <c r="C1164" s="229" t="s">
        <v>2480</v>
      </c>
      <c r="D1164" s="229" t="s">
        <v>196</v>
      </c>
      <c r="E1164" s="230" t="s">
        <v>999</v>
      </c>
      <c r="F1164" s="231" t="s">
        <v>1000</v>
      </c>
      <c r="G1164" s="232" t="s">
        <v>986</v>
      </c>
      <c r="H1164" s="233">
        <v>10.186999999999999</v>
      </c>
      <c r="I1164" s="234"/>
      <c r="J1164" s="235">
        <f>ROUND(I1164*H1164,2)</f>
        <v>0</v>
      </c>
      <c r="K1164" s="231" t="s">
        <v>222</v>
      </c>
      <c r="L1164" s="46"/>
      <c r="M1164" s="236" t="s">
        <v>1</v>
      </c>
      <c r="N1164" s="237" t="s">
        <v>50</v>
      </c>
      <c r="O1164" s="93"/>
      <c r="P1164" s="238">
        <f>O1164*H1164</f>
        <v>0</v>
      </c>
      <c r="Q1164" s="238">
        <v>0</v>
      </c>
      <c r="R1164" s="238">
        <f>Q1164*H1164</f>
        <v>0</v>
      </c>
      <c r="S1164" s="238">
        <v>0</v>
      </c>
      <c r="T1164" s="239">
        <f>S1164*H1164</f>
        <v>0</v>
      </c>
      <c r="U1164" s="40"/>
      <c r="V1164" s="40"/>
      <c r="W1164" s="40"/>
      <c r="X1164" s="40"/>
      <c r="Y1164" s="40"/>
      <c r="Z1164" s="40"/>
      <c r="AA1164" s="40"/>
      <c r="AB1164" s="40"/>
      <c r="AC1164" s="40"/>
      <c r="AD1164" s="40"/>
      <c r="AE1164" s="40"/>
      <c r="AR1164" s="240" t="s">
        <v>199</v>
      </c>
      <c r="AT1164" s="240" t="s">
        <v>196</v>
      </c>
      <c r="AU1164" s="240" t="s">
        <v>92</v>
      </c>
      <c r="AY1164" s="18" t="s">
        <v>193</v>
      </c>
      <c r="BE1164" s="241">
        <f>IF(N1164="základní",J1164,0)</f>
        <v>0</v>
      </c>
      <c r="BF1164" s="241">
        <f>IF(N1164="snížená",J1164,0)</f>
        <v>0</v>
      </c>
      <c r="BG1164" s="241">
        <f>IF(N1164="zákl. přenesená",J1164,0)</f>
        <v>0</v>
      </c>
      <c r="BH1164" s="241">
        <f>IF(N1164="sníž. přenesená",J1164,0)</f>
        <v>0</v>
      </c>
      <c r="BI1164" s="241">
        <f>IF(N1164="nulová",J1164,0)</f>
        <v>0</v>
      </c>
      <c r="BJ1164" s="18" t="s">
        <v>92</v>
      </c>
      <c r="BK1164" s="241">
        <f>ROUND(I1164*H1164,2)</f>
        <v>0</v>
      </c>
      <c r="BL1164" s="18" t="s">
        <v>199</v>
      </c>
      <c r="BM1164" s="240" t="s">
        <v>2481</v>
      </c>
    </row>
    <row r="1165" s="2" customFormat="1" ht="24.15" customHeight="1">
      <c r="A1165" s="40"/>
      <c r="B1165" s="41"/>
      <c r="C1165" s="229" t="s">
        <v>2482</v>
      </c>
      <c r="D1165" s="229" t="s">
        <v>196</v>
      </c>
      <c r="E1165" s="230" t="s">
        <v>1007</v>
      </c>
      <c r="F1165" s="231" t="s">
        <v>1008</v>
      </c>
      <c r="G1165" s="232" t="s">
        <v>986</v>
      </c>
      <c r="H1165" s="233">
        <v>101.87000000000001</v>
      </c>
      <c r="I1165" s="234"/>
      <c r="J1165" s="235">
        <f>ROUND(I1165*H1165,2)</f>
        <v>0</v>
      </c>
      <c r="K1165" s="231" t="s">
        <v>222</v>
      </c>
      <c r="L1165" s="46"/>
      <c r="M1165" s="236" t="s">
        <v>1</v>
      </c>
      <c r="N1165" s="237" t="s">
        <v>50</v>
      </c>
      <c r="O1165" s="93"/>
      <c r="P1165" s="238">
        <f>O1165*H1165</f>
        <v>0</v>
      </c>
      <c r="Q1165" s="238">
        <v>0</v>
      </c>
      <c r="R1165" s="238">
        <f>Q1165*H1165</f>
        <v>0</v>
      </c>
      <c r="S1165" s="238">
        <v>0</v>
      </c>
      <c r="T1165" s="239">
        <f>S1165*H1165</f>
        <v>0</v>
      </c>
      <c r="U1165" s="40"/>
      <c r="V1165" s="40"/>
      <c r="W1165" s="40"/>
      <c r="X1165" s="40"/>
      <c r="Y1165" s="40"/>
      <c r="Z1165" s="40"/>
      <c r="AA1165" s="40"/>
      <c r="AB1165" s="40"/>
      <c r="AC1165" s="40"/>
      <c r="AD1165" s="40"/>
      <c r="AE1165" s="40"/>
      <c r="AR1165" s="240" t="s">
        <v>199</v>
      </c>
      <c r="AT1165" s="240" t="s">
        <v>196</v>
      </c>
      <c r="AU1165" s="240" t="s">
        <v>92</v>
      </c>
      <c r="AY1165" s="18" t="s">
        <v>193</v>
      </c>
      <c r="BE1165" s="241">
        <f>IF(N1165="základní",J1165,0)</f>
        <v>0</v>
      </c>
      <c r="BF1165" s="241">
        <f>IF(N1165="snížená",J1165,0)</f>
        <v>0</v>
      </c>
      <c r="BG1165" s="241">
        <f>IF(N1165="zákl. přenesená",J1165,0)</f>
        <v>0</v>
      </c>
      <c r="BH1165" s="241">
        <f>IF(N1165="sníž. přenesená",J1165,0)</f>
        <v>0</v>
      </c>
      <c r="BI1165" s="241">
        <f>IF(N1165="nulová",J1165,0)</f>
        <v>0</v>
      </c>
      <c r="BJ1165" s="18" t="s">
        <v>92</v>
      </c>
      <c r="BK1165" s="241">
        <f>ROUND(I1165*H1165,2)</f>
        <v>0</v>
      </c>
      <c r="BL1165" s="18" t="s">
        <v>199</v>
      </c>
      <c r="BM1165" s="240" t="s">
        <v>2483</v>
      </c>
    </row>
    <row r="1166" s="14" customFormat="1">
      <c r="A1166" s="14"/>
      <c r="B1166" s="253"/>
      <c r="C1166" s="254"/>
      <c r="D1166" s="244" t="s">
        <v>201</v>
      </c>
      <c r="E1166" s="254"/>
      <c r="F1166" s="256" t="s">
        <v>2484</v>
      </c>
      <c r="G1166" s="254"/>
      <c r="H1166" s="257">
        <v>101.87000000000001</v>
      </c>
      <c r="I1166" s="258"/>
      <c r="J1166" s="254"/>
      <c r="K1166" s="254"/>
      <c r="L1166" s="259"/>
      <c r="M1166" s="260"/>
      <c r="N1166" s="261"/>
      <c r="O1166" s="261"/>
      <c r="P1166" s="261"/>
      <c r="Q1166" s="261"/>
      <c r="R1166" s="261"/>
      <c r="S1166" s="261"/>
      <c r="T1166" s="262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63" t="s">
        <v>201</v>
      </c>
      <c r="AU1166" s="263" t="s">
        <v>92</v>
      </c>
      <c r="AV1166" s="14" t="s">
        <v>94</v>
      </c>
      <c r="AW1166" s="14" t="s">
        <v>4</v>
      </c>
      <c r="AX1166" s="14" t="s">
        <v>92</v>
      </c>
      <c r="AY1166" s="263" t="s">
        <v>193</v>
      </c>
    </row>
    <row r="1167" s="2" customFormat="1" ht="33" customHeight="1">
      <c r="A1167" s="40"/>
      <c r="B1167" s="41"/>
      <c r="C1167" s="229" t="s">
        <v>2485</v>
      </c>
      <c r="D1167" s="229" t="s">
        <v>196</v>
      </c>
      <c r="E1167" s="230" t="s">
        <v>1003</v>
      </c>
      <c r="F1167" s="231" t="s">
        <v>1004</v>
      </c>
      <c r="G1167" s="232" t="s">
        <v>986</v>
      </c>
      <c r="H1167" s="233">
        <v>10.186999999999999</v>
      </c>
      <c r="I1167" s="234"/>
      <c r="J1167" s="235">
        <f>ROUND(I1167*H1167,2)</f>
        <v>0</v>
      </c>
      <c r="K1167" s="231" t="s">
        <v>222</v>
      </c>
      <c r="L1167" s="46"/>
      <c r="M1167" s="236" t="s">
        <v>1</v>
      </c>
      <c r="N1167" s="237" t="s">
        <v>50</v>
      </c>
      <c r="O1167" s="93"/>
      <c r="P1167" s="238">
        <f>O1167*H1167</f>
        <v>0</v>
      </c>
      <c r="Q1167" s="238">
        <v>0</v>
      </c>
      <c r="R1167" s="238">
        <f>Q1167*H1167</f>
        <v>0</v>
      </c>
      <c r="S1167" s="238">
        <v>0</v>
      </c>
      <c r="T1167" s="239">
        <f>S1167*H1167</f>
        <v>0</v>
      </c>
      <c r="U1167" s="40"/>
      <c r="V1167" s="40"/>
      <c r="W1167" s="40"/>
      <c r="X1167" s="40"/>
      <c r="Y1167" s="40"/>
      <c r="Z1167" s="40"/>
      <c r="AA1167" s="40"/>
      <c r="AB1167" s="40"/>
      <c r="AC1167" s="40"/>
      <c r="AD1167" s="40"/>
      <c r="AE1167" s="40"/>
      <c r="AR1167" s="240" t="s">
        <v>199</v>
      </c>
      <c r="AT1167" s="240" t="s">
        <v>196</v>
      </c>
      <c r="AU1167" s="240" t="s">
        <v>92</v>
      </c>
      <c r="AY1167" s="18" t="s">
        <v>193</v>
      </c>
      <c r="BE1167" s="241">
        <f>IF(N1167="základní",J1167,0)</f>
        <v>0</v>
      </c>
      <c r="BF1167" s="241">
        <f>IF(N1167="snížená",J1167,0)</f>
        <v>0</v>
      </c>
      <c r="BG1167" s="241">
        <f>IF(N1167="zákl. přenesená",J1167,0)</f>
        <v>0</v>
      </c>
      <c r="BH1167" s="241">
        <f>IF(N1167="sníž. přenesená",J1167,0)</f>
        <v>0</v>
      </c>
      <c r="BI1167" s="241">
        <f>IF(N1167="nulová",J1167,0)</f>
        <v>0</v>
      </c>
      <c r="BJ1167" s="18" t="s">
        <v>92</v>
      </c>
      <c r="BK1167" s="241">
        <f>ROUND(I1167*H1167,2)</f>
        <v>0</v>
      </c>
      <c r="BL1167" s="18" t="s">
        <v>199</v>
      </c>
      <c r="BM1167" s="240" t="s">
        <v>2486</v>
      </c>
    </row>
    <row r="1168" s="2" customFormat="1" ht="33" customHeight="1">
      <c r="A1168" s="40"/>
      <c r="B1168" s="41"/>
      <c r="C1168" s="229" t="s">
        <v>2487</v>
      </c>
      <c r="D1168" s="229" t="s">
        <v>196</v>
      </c>
      <c r="E1168" s="230" t="s">
        <v>1012</v>
      </c>
      <c r="F1168" s="231" t="s">
        <v>1013</v>
      </c>
      <c r="G1168" s="232" t="s">
        <v>986</v>
      </c>
      <c r="H1168" s="233">
        <v>8.6129999999999995</v>
      </c>
      <c r="I1168" s="234"/>
      <c r="J1168" s="235">
        <f>ROUND(I1168*H1168,2)</f>
        <v>0</v>
      </c>
      <c r="K1168" s="231" t="s">
        <v>1</v>
      </c>
      <c r="L1168" s="46"/>
      <c r="M1168" s="236" t="s">
        <v>1</v>
      </c>
      <c r="N1168" s="237" t="s">
        <v>50</v>
      </c>
      <c r="O1168" s="93"/>
      <c r="P1168" s="238">
        <f>O1168*H1168</f>
        <v>0</v>
      </c>
      <c r="Q1168" s="238">
        <v>0</v>
      </c>
      <c r="R1168" s="238">
        <f>Q1168*H1168</f>
        <v>0</v>
      </c>
      <c r="S1168" s="238">
        <v>0</v>
      </c>
      <c r="T1168" s="239">
        <f>S1168*H1168</f>
        <v>0</v>
      </c>
      <c r="U1168" s="40"/>
      <c r="V1168" s="40"/>
      <c r="W1168" s="40"/>
      <c r="X1168" s="40"/>
      <c r="Y1168" s="40"/>
      <c r="Z1168" s="40"/>
      <c r="AA1168" s="40"/>
      <c r="AB1168" s="40"/>
      <c r="AC1168" s="40"/>
      <c r="AD1168" s="40"/>
      <c r="AE1168" s="40"/>
      <c r="AR1168" s="240" t="s">
        <v>199</v>
      </c>
      <c r="AT1168" s="240" t="s">
        <v>196</v>
      </c>
      <c r="AU1168" s="240" t="s">
        <v>92</v>
      </c>
      <c r="AY1168" s="18" t="s">
        <v>193</v>
      </c>
      <c r="BE1168" s="241">
        <f>IF(N1168="základní",J1168,0)</f>
        <v>0</v>
      </c>
      <c r="BF1168" s="241">
        <f>IF(N1168="snížená",J1168,0)</f>
        <v>0</v>
      </c>
      <c r="BG1168" s="241">
        <f>IF(N1168="zákl. přenesená",J1168,0)</f>
        <v>0</v>
      </c>
      <c r="BH1168" s="241">
        <f>IF(N1168="sníž. přenesená",J1168,0)</f>
        <v>0</v>
      </c>
      <c r="BI1168" s="241">
        <f>IF(N1168="nulová",J1168,0)</f>
        <v>0</v>
      </c>
      <c r="BJ1168" s="18" t="s">
        <v>92</v>
      </c>
      <c r="BK1168" s="241">
        <f>ROUND(I1168*H1168,2)</f>
        <v>0</v>
      </c>
      <c r="BL1168" s="18" t="s">
        <v>199</v>
      </c>
      <c r="BM1168" s="240" t="s">
        <v>2488</v>
      </c>
    </row>
    <row r="1169" s="12" customFormat="1" ht="22.8" customHeight="1">
      <c r="A1169" s="12"/>
      <c r="B1169" s="213"/>
      <c r="C1169" s="214"/>
      <c r="D1169" s="215" t="s">
        <v>84</v>
      </c>
      <c r="E1169" s="227" t="s">
        <v>1015</v>
      </c>
      <c r="F1169" s="227" t="s">
        <v>1016</v>
      </c>
      <c r="G1169" s="214"/>
      <c r="H1169" s="214"/>
      <c r="I1169" s="217"/>
      <c r="J1169" s="228">
        <f>BK1169</f>
        <v>0</v>
      </c>
      <c r="K1169" s="214"/>
      <c r="L1169" s="219"/>
      <c r="M1169" s="220"/>
      <c r="N1169" s="221"/>
      <c r="O1169" s="221"/>
      <c r="P1169" s="222">
        <f>SUM(P1170:P1171)</f>
        <v>0</v>
      </c>
      <c r="Q1169" s="221"/>
      <c r="R1169" s="222">
        <f>SUM(R1170:R1171)</f>
        <v>0</v>
      </c>
      <c r="S1169" s="221"/>
      <c r="T1169" s="223">
        <f>SUM(T1170:T1171)</f>
        <v>0</v>
      </c>
      <c r="U1169" s="12"/>
      <c r="V1169" s="12"/>
      <c r="W1169" s="12"/>
      <c r="X1169" s="12"/>
      <c r="Y1169" s="12"/>
      <c r="Z1169" s="12"/>
      <c r="AA1169" s="12"/>
      <c r="AB1169" s="12"/>
      <c r="AC1169" s="12"/>
      <c r="AD1169" s="12"/>
      <c r="AE1169" s="12"/>
      <c r="AR1169" s="224" t="s">
        <v>92</v>
      </c>
      <c r="AT1169" s="225" t="s">
        <v>84</v>
      </c>
      <c r="AU1169" s="225" t="s">
        <v>92</v>
      </c>
      <c r="AY1169" s="224" t="s">
        <v>193</v>
      </c>
      <c r="BK1169" s="226">
        <f>SUM(BK1170:BK1171)</f>
        <v>0</v>
      </c>
    </row>
    <row r="1170" s="2" customFormat="1" ht="33" customHeight="1">
      <c r="A1170" s="40"/>
      <c r="B1170" s="41"/>
      <c r="C1170" s="229" t="s">
        <v>2489</v>
      </c>
      <c r="D1170" s="229" t="s">
        <v>196</v>
      </c>
      <c r="E1170" s="230" t="s">
        <v>1018</v>
      </c>
      <c r="F1170" s="231" t="s">
        <v>1019</v>
      </c>
      <c r="G1170" s="232" t="s">
        <v>986</v>
      </c>
      <c r="H1170" s="233">
        <v>2.5099999999999998</v>
      </c>
      <c r="I1170" s="234"/>
      <c r="J1170" s="235">
        <f>ROUND(I1170*H1170,2)</f>
        <v>0</v>
      </c>
      <c r="K1170" s="231" t="s">
        <v>222</v>
      </c>
      <c r="L1170" s="46"/>
      <c r="M1170" s="236" t="s">
        <v>1</v>
      </c>
      <c r="N1170" s="237" t="s">
        <v>50</v>
      </c>
      <c r="O1170" s="93"/>
      <c r="P1170" s="238">
        <f>O1170*H1170</f>
        <v>0</v>
      </c>
      <c r="Q1170" s="238">
        <v>0</v>
      </c>
      <c r="R1170" s="238">
        <f>Q1170*H1170</f>
        <v>0</v>
      </c>
      <c r="S1170" s="238">
        <v>0</v>
      </c>
      <c r="T1170" s="239">
        <f>S1170*H1170</f>
        <v>0</v>
      </c>
      <c r="U1170" s="40"/>
      <c r="V1170" s="40"/>
      <c r="W1170" s="40"/>
      <c r="X1170" s="40"/>
      <c r="Y1170" s="40"/>
      <c r="Z1170" s="40"/>
      <c r="AA1170" s="40"/>
      <c r="AB1170" s="40"/>
      <c r="AC1170" s="40"/>
      <c r="AD1170" s="40"/>
      <c r="AE1170" s="40"/>
      <c r="AR1170" s="240" t="s">
        <v>199</v>
      </c>
      <c r="AT1170" s="240" t="s">
        <v>196</v>
      </c>
      <c r="AU1170" s="240" t="s">
        <v>94</v>
      </c>
      <c r="AY1170" s="18" t="s">
        <v>193</v>
      </c>
      <c r="BE1170" s="241">
        <f>IF(N1170="základní",J1170,0)</f>
        <v>0</v>
      </c>
      <c r="BF1170" s="241">
        <f>IF(N1170="snížená",J1170,0)</f>
        <v>0</v>
      </c>
      <c r="BG1170" s="241">
        <f>IF(N1170="zákl. přenesená",J1170,0)</f>
        <v>0</v>
      </c>
      <c r="BH1170" s="241">
        <f>IF(N1170="sníž. přenesená",J1170,0)</f>
        <v>0</v>
      </c>
      <c r="BI1170" s="241">
        <f>IF(N1170="nulová",J1170,0)</f>
        <v>0</v>
      </c>
      <c r="BJ1170" s="18" t="s">
        <v>92</v>
      </c>
      <c r="BK1170" s="241">
        <f>ROUND(I1170*H1170,2)</f>
        <v>0</v>
      </c>
      <c r="BL1170" s="18" t="s">
        <v>199</v>
      </c>
      <c r="BM1170" s="240" t="s">
        <v>2490</v>
      </c>
    </row>
    <row r="1171" s="2" customFormat="1" ht="37.8" customHeight="1">
      <c r="A1171" s="40"/>
      <c r="B1171" s="41"/>
      <c r="C1171" s="229" t="s">
        <v>2491</v>
      </c>
      <c r="D1171" s="229" t="s">
        <v>196</v>
      </c>
      <c r="E1171" s="230" t="s">
        <v>2492</v>
      </c>
      <c r="F1171" s="231" t="s">
        <v>2493</v>
      </c>
      <c r="G1171" s="232" t="s">
        <v>986</v>
      </c>
      <c r="H1171" s="233">
        <v>7.6769999999999996</v>
      </c>
      <c r="I1171" s="234"/>
      <c r="J1171" s="235">
        <f>ROUND(I1171*H1171,2)</f>
        <v>0</v>
      </c>
      <c r="K1171" s="231" t="s">
        <v>222</v>
      </c>
      <c r="L1171" s="46"/>
      <c r="M1171" s="296" t="s">
        <v>1</v>
      </c>
      <c r="N1171" s="297" t="s">
        <v>50</v>
      </c>
      <c r="O1171" s="298"/>
      <c r="P1171" s="299">
        <f>O1171*H1171</f>
        <v>0</v>
      </c>
      <c r="Q1171" s="299">
        <v>0</v>
      </c>
      <c r="R1171" s="299">
        <f>Q1171*H1171</f>
        <v>0</v>
      </c>
      <c r="S1171" s="299">
        <v>0</v>
      </c>
      <c r="T1171" s="300">
        <f>S1171*H1171</f>
        <v>0</v>
      </c>
      <c r="U1171" s="40"/>
      <c r="V1171" s="40"/>
      <c r="W1171" s="40"/>
      <c r="X1171" s="40"/>
      <c r="Y1171" s="40"/>
      <c r="Z1171" s="40"/>
      <c r="AA1171" s="40"/>
      <c r="AB1171" s="40"/>
      <c r="AC1171" s="40"/>
      <c r="AD1171" s="40"/>
      <c r="AE1171" s="40"/>
      <c r="AR1171" s="240" t="s">
        <v>199</v>
      </c>
      <c r="AT1171" s="240" t="s">
        <v>196</v>
      </c>
      <c r="AU1171" s="240" t="s">
        <v>94</v>
      </c>
      <c r="AY1171" s="18" t="s">
        <v>193</v>
      </c>
      <c r="BE1171" s="241">
        <f>IF(N1171="základní",J1171,0)</f>
        <v>0</v>
      </c>
      <c r="BF1171" s="241">
        <f>IF(N1171="snížená",J1171,0)</f>
        <v>0</v>
      </c>
      <c r="BG1171" s="241">
        <f>IF(N1171="zákl. přenesená",J1171,0)</f>
        <v>0</v>
      </c>
      <c r="BH1171" s="241">
        <f>IF(N1171="sníž. přenesená",J1171,0)</f>
        <v>0</v>
      </c>
      <c r="BI1171" s="241">
        <f>IF(N1171="nulová",J1171,0)</f>
        <v>0</v>
      </c>
      <c r="BJ1171" s="18" t="s">
        <v>92</v>
      </c>
      <c r="BK1171" s="241">
        <f>ROUND(I1171*H1171,2)</f>
        <v>0</v>
      </c>
      <c r="BL1171" s="18" t="s">
        <v>199</v>
      </c>
      <c r="BM1171" s="240" t="s">
        <v>2494</v>
      </c>
    </row>
    <row r="1172" s="2" customFormat="1" ht="6.96" customHeight="1">
      <c r="A1172" s="40"/>
      <c r="B1172" s="68"/>
      <c r="C1172" s="69"/>
      <c r="D1172" s="69"/>
      <c r="E1172" s="69"/>
      <c r="F1172" s="69"/>
      <c r="G1172" s="69"/>
      <c r="H1172" s="69"/>
      <c r="I1172" s="69"/>
      <c r="J1172" s="69"/>
      <c r="K1172" s="69"/>
      <c r="L1172" s="46"/>
      <c r="M1172" s="40"/>
      <c r="O1172" s="40"/>
      <c r="P1172" s="40"/>
      <c r="Q1172" s="40"/>
      <c r="R1172" s="40"/>
      <c r="S1172" s="40"/>
      <c r="T1172" s="40"/>
      <c r="U1172" s="40"/>
      <c r="V1172" s="40"/>
      <c r="W1172" s="40"/>
      <c r="X1172" s="40"/>
      <c r="Y1172" s="40"/>
      <c r="Z1172" s="40"/>
      <c r="AA1172" s="40"/>
      <c r="AB1172" s="40"/>
      <c r="AC1172" s="40"/>
      <c r="AD1172" s="40"/>
      <c r="AE1172" s="40"/>
    </row>
  </sheetData>
  <sheetProtection sheet="1" autoFilter="0" formatColumns="0" formatRows="0" objects="1" scenarios="1" spinCount="100000" saltValue="jgop4URxCC/q9Fqd77nzDTpSMzSOuSVC3Lhudyc5EGfn7mfMqZBhK3CAOmYjydX2nKaImaNCw4xBnYYlJTD1LA==" hashValue="Ms4QaAnpCrcNCgO4Bsl7yKxDcxx6hx544bP++wACIDwG2DHyy0vltvKC812vUeUOnj9pd/FO9YRpxTk1DhMlcw==" algorithmName="SHA-512" password="CF7A"/>
  <autoFilter ref="C147:K117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6:H136"/>
    <mergeCell ref="E138:H138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hidden="1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94</v>
      </c>
    </row>
    <row r="4" hidden="1" s="1" customFormat="1" ht="24.96" customHeight="1">
      <c r="B4" s="21"/>
      <c r="D4" s="151" t="s">
        <v>132</v>
      </c>
      <c r="L4" s="21"/>
      <c r="M4" s="15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53" t="s">
        <v>16</v>
      </c>
      <c r="L6" s="21"/>
    </row>
    <row r="7" hidden="1" s="1" customFormat="1" ht="16.5" customHeight="1">
      <c r="B7" s="21"/>
      <c r="E7" s="154" t="str">
        <f>'Rekapitulace stavby'!K6</f>
        <v>Stavební elektroinstalace v AKO1 VDJ Jesenice I</v>
      </c>
      <c r="F7" s="153"/>
      <c r="G7" s="153"/>
      <c r="H7" s="153"/>
      <c r="L7" s="21"/>
    </row>
    <row r="8" hidden="1" s="1" customFormat="1" ht="12" customHeight="1">
      <c r="B8" s="21"/>
      <c r="D8" s="153" t="s">
        <v>145</v>
      </c>
      <c r="L8" s="21"/>
    </row>
    <row r="9" hidden="1" s="2" customFormat="1" ht="16.5" customHeight="1">
      <c r="A9" s="40"/>
      <c r="B9" s="46"/>
      <c r="C9" s="40"/>
      <c r="D9" s="40"/>
      <c r="E9" s="154" t="s">
        <v>149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53" t="s">
        <v>153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55" t="s">
        <v>2495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53" t="s">
        <v>18</v>
      </c>
      <c r="E13" s="40"/>
      <c r="F13" s="143" t="s">
        <v>1</v>
      </c>
      <c r="G13" s="40"/>
      <c r="H13" s="40"/>
      <c r="I13" s="153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53" t="s">
        <v>20</v>
      </c>
      <c r="E14" s="40"/>
      <c r="F14" s="143" t="s">
        <v>21</v>
      </c>
      <c r="G14" s="40"/>
      <c r="H14" s="40"/>
      <c r="I14" s="153" t="s">
        <v>22</v>
      </c>
      <c r="J14" s="156" t="str">
        <f>'Rekapitulace stavby'!AN8</f>
        <v>30. 11. 2023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53" t="s">
        <v>28</v>
      </c>
      <c r="E16" s="40"/>
      <c r="F16" s="40"/>
      <c r="G16" s="40"/>
      <c r="H16" s="40"/>
      <c r="I16" s="153" t="s">
        <v>29</v>
      </c>
      <c r="J16" s="143" t="s">
        <v>30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43" t="s">
        <v>31</v>
      </c>
      <c r="F17" s="40"/>
      <c r="G17" s="40"/>
      <c r="H17" s="40"/>
      <c r="I17" s="153" t="s">
        <v>32</v>
      </c>
      <c r="J17" s="143" t="s">
        <v>33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53" t="s">
        <v>34</v>
      </c>
      <c r="E19" s="40"/>
      <c r="F19" s="40"/>
      <c r="G19" s="40"/>
      <c r="H19" s="40"/>
      <c r="I19" s="153" t="s">
        <v>29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3" t="s">
        <v>32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53" t="s">
        <v>36</v>
      </c>
      <c r="E22" s="40"/>
      <c r="F22" s="40"/>
      <c r="G22" s="40"/>
      <c r="H22" s="40"/>
      <c r="I22" s="153" t="s">
        <v>29</v>
      </c>
      <c r="J22" s="143" t="s">
        <v>37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43" t="s">
        <v>38</v>
      </c>
      <c r="F23" s="40"/>
      <c r="G23" s="40"/>
      <c r="H23" s="40"/>
      <c r="I23" s="153" t="s">
        <v>32</v>
      </c>
      <c r="J23" s="143" t="s">
        <v>39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53" t="s">
        <v>41</v>
      </c>
      <c r="E25" s="40"/>
      <c r="F25" s="40"/>
      <c r="G25" s="40"/>
      <c r="H25" s="40"/>
      <c r="I25" s="153" t="s">
        <v>29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43" t="s">
        <v>42</v>
      </c>
      <c r="F26" s="40"/>
      <c r="G26" s="40"/>
      <c r="H26" s="40"/>
      <c r="I26" s="153" t="s">
        <v>32</v>
      </c>
      <c r="J26" s="143" t="s">
        <v>1</v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53" t="s">
        <v>43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238.5" customHeight="1">
      <c r="A29" s="157"/>
      <c r="B29" s="158"/>
      <c r="C29" s="157"/>
      <c r="D29" s="157"/>
      <c r="E29" s="159" t="s">
        <v>162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1"/>
      <c r="J31" s="161"/>
      <c r="K31" s="16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45</v>
      </c>
      <c r="E32" s="40"/>
      <c r="F32" s="40"/>
      <c r="G32" s="40"/>
      <c r="H32" s="40"/>
      <c r="I32" s="40"/>
      <c r="J32" s="163">
        <f>ROUND(J124,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47</v>
      </c>
      <c r="G34" s="40"/>
      <c r="H34" s="40"/>
      <c r="I34" s="164" t="s">
        <v>46</v>
      </c>
      <c r="J34" s="164" t="s">
        <v>48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5" t="s">
        <v>49</v>
      </c>
      <c r="E35" s="153" t="s">
        <v>50</v>
      </c>
      <c r="F35" s="166">
        <f>ROUND((SUM(BE124:BE131)),  2)</f>
        <v>0</v>
      </c>
      <c r="G35" s="40"/>
      <c r="H35" s="40"/>
      <c r="I35" s="167">
        <v>0.20999999999999999</v>
      </c>
      <c r="J35" s="166">
        <f>ROUND(((SUM(BE124:BE131))*I35),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53" t="s">
        <v>51</v>
      </c>
      <c r="F36" s="166">
        <f>ROUND((SUM(BF124:BF131)),  2)</f>
        <v>0</v>
      </c>
      <c r="G36" s="40"/>
      <c r="H36" s="40"/>
      <c r="I36" s="167">
        <v>0.14999999999999999</v>
      </c>
      <c r="J36" s="166">
        <f>ROUND(((SUM(BF124:BF131))*I36),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52</v>
      </c>
      <c r="F37" s="166">
        <f>ROUND((SUM(BG124:BG131)),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3" t="s">
        <v>53</v>
      </c>
      <c r="F38" s="166">
        <f>ROUND((SUM(BH124:BH131)),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54</v>
      </c>
      <c r="F39" s="166">
        <f>ROUND((SUM(BI124:BI131)),  2)</f>
        <v>0</v>
      </c>
      <c r="G39" s="40"/>
      <c r="H39" s="40"/>
      <c r="I39" s="167">
        <v>0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8"/>
      <c r="D41" s="169" t="s">
        <v>55</v>
      </c>
      <c r="E41" s="170"/>
      <c r="F41" s="170"/>
      <c r="G41" s="171" t="s">
        <v>56</v>
      </c>
      <c r="H41" s="172" t="s">
        <v>57</v>
      </c>
      <c r="I41" s="170"/>
      <c r="J41" s="173">
        <f>SUM(J32:J39)</f>
        <v>0</v>
      </c>
      <c r="K41" s="174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5"/>
      <c r="D50" s="175" t="s">
        <v>58</v>
      </c>
      <c r="E50" s="176"/>
      <c r="F50" s="176"/>
      <c r="G50" s="175" t="s">
        <v>59</v>
      </c>
      <c r="H50" s="176"/>
      <c r="I50" s="176"/>
      <c r="J50" s="176"/>
      <c r="K50" s="176"/>
      <c r="L50" s="65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40"/>
      <c r="B61" s="46"/>
      <c r="C61" s="40"/>
      <c r="D61" s="177" t="s">
        <v>60</v>
      </c>
      <c r="E61" s="178"/>
      <c r="F61" s="179" t="s">
        <v>61</v>
      </c>
      <c r="G61" s="177" t="s">
        <v>60</v>
      </c>
      <c r="H61" s="178"/>
      <c r="I61" s="178"/>
      <c r="J61" s="180" t="s">
        <v>61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40"/>
      <c r="B65" s="46"/>
      <c r="C65" s="40"/>
      <c r="D65" s="175" t="s">
        <v>62</v>
      </c>
      <c r="E65" s="181"/>
      <c r="F65" s="181"/>
      <c r="G65" s="175" t="s">
        <v>63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40"/>
      <c r="B76" s="46"/>
      <c r="C76" s="40"/>
      <c r="D76" s="177" t="s">
        <v>60</v>
      </c>
      <c r="E76" s="178"/>
      <c r="F76" s="179" t="s">
        <v>61</v>
      </c>
      <c r="G76" s="177" t="s">
        <v>60</v>
      </c>
      <c r="H76" s="178"/>
      <c r="I76" s="178"/>
      <c r="J76" s="180" t="s">
        <v>61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hidden="1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hidden="1"/>
    <row r="79" hidden="1"/>
    <row r="80" hidden="1"/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163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Stavební elektroinstalace v AKO1 VDJ Jesenice I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145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6" t="s">
        <v>149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153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VRN1 - Vedlejší rozpočtové náklady - SO01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20</v>
      </c>
      <c r="D91" s="42"/>
      <c r="E91" s="42"/>
      <c r="F91" s="28" t="str">
        <f>F14</f>
        <v>VDJ Jesenice 1, Vestecká 151, 252 50 Vestec</v>
      </c>
      <c r="G91" s="42"/>
      <c r="H91" s="42"/>
      <c r="I91" s="33" t="s">
        <v>22</v>
      </c>
      <c r="J91" s="81" t="str">
        <f>IF(J14="","",J14)</f>
        <v>30. 11. 2023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3" t="s">
        <v>28</v>
      </c>
      <c r="D93" s="42"/>
      <c r="E93" s="42"/>
      <c r="F93" s="28" t="str">
        <f>E17</f>
        <v>Voda Želivka a.s.</v>
      </c>
      <c r="G93" s="42"/>
      <c r="H93" s="42"/>
      <c r="I93" s="33" t="s">
        <v>36</v>
      </c>
      <c r="J93" s="38" t="str">
        <f>E23</f>
        <v>MPC System, společnost s r.o.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41</v>
      </c>
      <c r="J94" s="38" t="str">
        <f>E26</f>
        <v>Ing. Karel Řeháček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7" t="s">
        <v>164</v>
      </c>
      <c r="D96" s="188"/>
      <c r="E96" s="188"/>
      <c r="F96" s="188"/>
      <c r="G96" s="188"/>
      <c r="H96" s="188"/>
      <c r="I96" s="188"/>
      <c r="J96" s="189" t="s">
        <v>165</v>
      </c>
      <c r="K96" s="188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90" t="s">
        <v>166</v>
      </c>
      <c r="D98" s="42"/>
      <c r="E98" s="42"/>
      <c r="F98" s="42"/>
      <c r="G98" s="42"/>
      <c r="H98" s="42"/>
      <c r="I98" s="42"/>
      <c r="J98" s="112">
        <f>J124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167</v>
      </c>
    </row>
    <row r="99" s="9" customFormat="1" ht="24.96" customHeight="1">
      <c r="A99" s="9"/>
      <c r="B99" s="191"/>
      <c r="C99" s="192"/>
      <c r="D99" s="193" t="s">
        <v>2496</v>
      </c>
      <c r="E99" s="194"/>
      <c r="F99" s="194"/>
      <c r="G99" s="194"/>
      <c r="H99" s="194"/>
      <c r="I99" s="194"/>
      <c r="J99" s="195">
        <f>J125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35"/>
      <c r="D100" s="198" t="s">
        <v>2497</v>
      </c>
      <c r="E100" s="199"/>
      <c r="F100" s="199"/>
      <c r="G100" s="199"/>
      <c r="H100" s="199"/>
      <c r="I100" s="199"/>
      <c r="J100" s="200">
        <f>J126</f>
        <v>0</v>
      </c>
      <c r="K100" s="135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5"/>
      <c r="D101" s="198" t="s">
        <v>2498</v>
      </c>
      <c r="E101" s="199"/>
      <c r="F101" s="199"/>
      <c r="G101" s="199"/>
      <c r="H101" s="199"/>
      <c r="I101" s="199"/>
      <c r="J101" s="200">
        <f>J128</f>
        <v>0</v>
      </c>
      <c r="K101" s="135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35"/>
      <c r="D102" s="198" t="s">
        <v>2499</v>
      </c>
      <c r="E102" s="199"/>
      <c r="F102" s="199"/>
      <c r="G102" s="199"/>
      <c r="H102" s="199"/>
      <c r="I102" s="199"/>
      <c r="J102" s="200">
        <f>J130</f>
        <v>0</v>
      </c>
      <c r="K102" s="135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6.96" customHeight="1">
      <c r="A104" s="40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5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8" s="2" customFormat="1" ht="6.96" customHeight="1">
      <c r="A108" s="40"/>
      <c r="B108" s="70"/>
      <c r="C108" s="71"/>
      <c r="D108" s="71"/>
      <c r="E108" s="71"/>
      <c r="F108" s="71"/>
      <c r="G108" s="71"/>
      <c r="H108" s="71"/>
      <c r="I108" s="71"/>
      <c r="J108" s="71"/>
      <c r="K108" s="71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24.96" customHeight="1">
      <c r="A109" s="40"/>
      <c r="B109" s="41"/>
      <c r="C109" s="24" t="s">
        <v>179</v>
      </c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6.96" customHeight="1">
      <c r="A110" s="40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2" customHeight="1">
      <c r="A111" s="40"/>
      <c r="B111" s="41"/>
      <c r="C111" s="33" t="s">
        <v>16</v>
      </c>
      <c r="D111" s="42"/>
      <c r="E111" s="42"/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6.5" customHeight="1">
      <c r="A112" s="40"/>
      <c r="B112" s="41"/>
      <c r="C112" s="42"/>
      <c r="D112" s="42"/>
      <c r="E112" s="186" t="str">
        <f>E7</f>
        <v>Stavební elektroinstalace v AKO1 VDJ Jesenice I</v>
      </c>
      <c r="F112" s="33"/>
      <c r="G112" s="33"/>
      <c r="H112" s="33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1" customFormat="1" ht="12" customHeight="1">
      <c r="B113" s="22"/>
      <c r="C113" s="33" t="s">
        <v>145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2" customFormat="1" ht="16.5" customHeight="1">
      <c r="A114" s="40"/>
      <c r="B114" s="41"/>
      <c r="C114" s="42"/>
      <c r="D114" s="42"/>
      <c r="E114" s="186" t="s">
        <v>149</v>
      </c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2" customHeight="1">
      <c r="A115" s="40"/>
      <c r="B115" s="41"/>
      <c r="C115" s="33" t="s">
        <v>153</v>
      </c>
      <c r="D115" s="42"/>
      <c r="E115" s="42"/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6.5" customHeight="1">
      <c r="A116" s="40"/>
      <c r="B116" s="41"/>
      <c r="C116" s="42"/>
      <c r="D116" s="42"/>
      <c r="E116" s="78" t="str">
        <f>E11</f>
        <v>VRN1 - Vedlejší rozpočtové náklady - SO01</v>
      </c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6.96" customHeight="1">
      <c r="A117" s="40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2" customHeight="1">
      <c r="A118" s="40"/>
      <c r="B118" s="41"/>
      <c r="C118" s="33" t="s">
        <v>20</v>
      </c>
      <c r="D118" s="42"/>
      <c r="E118" s="42"/>
      <c r="F118" s="28" t="str">
        <f>F14</f>
        <v>VDJ Jesenice 1, Vestecká 151, 252 50 Vestec</v>
      </c>
      <c r="G118" s="42"/>
      <c r="H118" s="42"/>
      <c r="I118" s="33" t="s">
        <v>22</v>
      </c>
      <c r="J118" s="81" t="str">
        <f>IF(J14="","",J14)</f>
        <v>30. 11. 2023</v>
      </c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6.96" customHeight="1">
      <c r="A119" s="40"/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25.65" customHeight="1">
      <c r="A120" s="40"/>
      <c r="B120" s="41"/>
      <c r="C120" s="33" t="s">
        <v>28</v>
      </c>
      <c r="D120" s="42"/>
      <c r="E120" s="42"/>
      <c r="F120" s="28" t="str">
        <f>E17</f>
        <v>Voda Želivka a.s.</v>
      </c>
      <c r="G120" s="42"/>
      <c r="H120" s="42"/>
      <c r="I120" s="33" t="s">
        <v>36</v>
      </c>
      <c r="J120" s="38" t="str">
        <f>E23</f>
        <v>MPC System, společnost s r.o.</v>
      </c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5.15" customHeight="1">
      <c r="A121" s="40"/>
      <c r="B121" s="41"/>
      <c r="C121" s="33" t="s">
        <v>34</v>
      </c>
      <c r="D121" s="42"/>
      <c r="E121" s="42"/>
      <c r="F121" s="28" t="str">
        <f>IF(E20="","",E20)</f>
        <v>Vyplň údaj</v>
      </c>
      <c r="G121" s="42"/>
      <c r="H121" s="42"/>
      <c r="I121" s="33" t="s">
        <v>41</v>
      </c>
      <c r="J121" s="38" t="str">
        <f>E26</f>
        <v>Ing. Karel Řeháček</v>
      </c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0.32" customHeight="1">
      <c r="A122" s="40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11" customFormat="1" ht="29.28" customHeight="1">
      <c r="A123" s="202"/>
      <c r="B123" s="203"/>
      <c r="C123" s="204" t="s">
        <v>180</v>
      </c>
      <c r="D123" s="205" t="s">
        <v>70</v>
      </c>
      <c r="E123" s="205" t="s">
        <v>66</v>
      </c>
      <c r="F123" s="205" t="s">
        <v>67</v>
      </c>
      <c r="G123" s="205" t="s">
        <v>181</v>
      </c>
      <c r="H123" s="205" t="s">
        <v>182</v>
      </c>
      <c r="I123" s="205" t="s">
        <v>183</v>
      </c>
      <c r="J123" s="205" t="s">
        <v>165</v>
      </c>
      <c r="K123" s="206" t="s">
        <v>184</v>
      </c>
      <c r="L123" s="207"/>
      <c r="M123" s="102" t="s">
        <v>1</v>
      </c>
      <c r="N123" s="103" t="s">
        <v>49</v>
      </c>
      <c r="O123" s="103" t="s">
        <v>185</v>
      </c>
      <c r="P123" s="103" t="s">
        <v>186</v>
      </c>
      <c r="Q123" s="103" t="s">
        <v>187</v>
      </c>
      <c r="R123" s="103" t="s">
        <v>188</v>
      </c>
      <c r="S123" s="103" t="s">
        <v>189</v>
      </c>
      <c r="T123" s="104" t="s">
        <v>190</v>
      </c>
      <c r="U123" s="202"/>
      <c r="V123" s="202"/>
      <c r="W123" s="202"/>
      <c r="X123" s="202"/>
      <c r="Y123" s="202"/>
      <c r="Z123" s="202"/>
      <c r="AA123" s="202"/>
      <c r="AB123" s="202"/>
      <c r="AC123" s="202"/>
      <c r="AD123" s="202"/>
      <c r="AE123" s="202"/>
    </row>
    <row r="124" s="2" customFormat="1" ht="22.8" customHeight="1">
      <c r="A124" s="40"/>
      <c r="B124" s="41"/>
      <c r="C124" s="109" t="s">
        <v>191</v>
      </c>
      <c r="D124" s="42"/>
      <c r="E124" s="42"/>
      <c r="F124" s="42"/>
      <c r="G124" s="42"/>
      <c r="H124" s="42"/>
      <c r="I124" s="42"/>
      <c r="J124" s="208">
        <f>BK124</f>
        <v>0</v>
      </c>
      <c r="K124" s="42"/>
      <c r="L124" s="46"/>
      <c r="M124" s="105"/>
      <c r="N124" s="209"/>
      <c r="O124" s="106"/>
      <c r="P124" s="210">
        <f>P125</f>
        <v>0</v>
      </c>
      <c r="Q124" s="106"/>
      <c r="R124" s="210">
        <f>R125</f>
        <v>0</v>
      </c>
      <c r="S124" s="106"/>
      <c r="T124" s="211">
        <f>T125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84</v>
      </c>
      <c r="AU124" s="18" t="s">
        <v>167</v>
      </c>
      <c r="BK124" s="212">
        <f>BK125</f>
        <v>0</v>
      </c>
    </row>
    <row r="125" s="12" customFormat="1" ht="25.92" customHeight="1">
      <c r="A125" s="12"/>
      <c r="B125" s="213"/>
      <c r="C125" s="214"/>
      <c r="D125" s="215" t="s">
        <v>84</v>
      </c>
      <c r="E125" s="216" t="s">
        <v>2500</v>
      </c>
      <c r="F125" s="216" t="s">
        <v>2501</v>
      </c>
      <c r="G125" s="214"/>
      <c r="H125" s="214"/>
      <c r="I125" s="217"/>
      <c r="J125" s="218">
        <f>BK125</f>
        <v>0</v>
      </c>
      <c r="K125" s="214"/>
      <c r="L125" s="219"/>
      <c r="M125" s="220"/>
      <c r="N125" s="221"/>
      <c r="O125" s="221"/>
      <c r="P125" s="222">
        <f>P126+P128+P130</f>
        <v>0</v>
      </c>
      <c r="Q125" s="221"/>
      <c r="R125" s="222">
        <f>R126+R128+R130</f>
        <v>0</v>
      </c>
      <c r="S125" s="221"/>
      <c r="T125" s="223">
        <f>T126+T128+T130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227</v>
      </c>
      <c r="AT125" s="225" t="s">
        <v>84</v>
      </c>
      <c r="AU125" s="225" t="s">
        <v>85</v>
      </c>
      <c r="AY125" s="224" t="s">
        <v>193</v>
      </c>
      <c r="BK125" s="226">
        <f>BK126+BK128+BK130</f>
        <v>0</v>
      </c>
    </row>
    <row r="126" s="12" customFormat="1" ht="22.8" customHeight="1">
      <c r="A126" s="12"/>
      <c r="B126" s="213"/>
      <c r="C126" s="214"/>
      <c r="D126" s="215" t="s">
        <v>84</v>
      </c>
      <c r="E126" s="227" t="s">
        <v>2502</v>
      </c>
      <c r="F126" s="227" t="s">
        <v>2503</v>
      </c>
      <c r="G126" s="214"/>
      <c r="H126" s="214"/>
      <c r="I126" s="217"/>
      <c r="J126" s="228">
        <f>BK126</f>
        <v>0</v>
      </c>
      <c r="K126" s="214"/>
      <c r="L126" s="219"/>
      <c r="M126" s="220"/>
      <c r="N126" s="221"/>
      <c r="O126" s="221"/>
      <c r="P126" s="222">
        <f>P127</f>
        <v>0</v>
      </c>
      <c r="Q126" s="221"/>
      <c r="R126" s="222">
        <f>R127</f>
        <v>0</v>
      </c>
      <c r="S126" s="221"/>
      <c r="T126" s="22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227</v>
      </c>
      <c r="AT126" s="225" t="s">
        <v>84</v>
      </c>
      <c r="AU126" s="225" t="s">
        <v>92</v>
      </c>
      <c r="AY126" s="224" t="s">
        <v>193</v>
      </c>
      <c r="BK126" s="226">
        <f>BK127</f>
        <v>0</v>
      </c>
    </row>
    <row r="127" s="2" customFormat="1" ht="16.5" customHeight="1">
      <c r="A127" s="40"/>
      <c r="B127" s="41"/>
      <c r="C127" s="229" t="s">
        <v>92</v>
      </c>
      <c r="D127" s="229" t="s">
        <v>196</v>
      </c>
      <c r="E127" s="230" t="s">
        <v>2504</v>
      </c>
      <c r="F127" s="231" t="s">
        <v>2503</v>
      </c>
      <c r="G127" s="232" t="s">
        <v>207</v>
      </c>
      <c r="H127" s="233">
        <v>1</v>
      </c>
      <c r="I127" s="234"/>
      <c r="J127" s="235">
        <f>ROUND(I127*H127,2)</f>
        <v>0</v>
      </c>
      <c r="K127" s="231" t="s">
        <v>222</v>
      </c>
      <c r="L127" s="46"/>
      <c r="M127" s="236" t="s">
        <v>1</v>
      </c>
      <c r="N127" s="237" t="s">
        <v>50</v>
      </c>
      <c r="O127" s="93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0" t="s">
        <v>928</v>
      </c>
      <c r="AT127" s="240" t="s">
        <v>196</v>
      </c>
      <c r="AU127" s="240" t="s">
        <v>94</v>
      </c>
      <c r="AY127" s="18" t="s">
        <v>193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92</v>
      </c>
      <c r="BK127" s="241">
        <f>ROUND(I127*H127,2)</f>
        <v>0</v>
      </c>
      <c r="BL127" s="18" t="s">
        <v>928</v>
      </c>
      <c r="BM127" s="240" t="s">
        <v>2505</v>
      </c>
    </row>
    <row r="128" s="12" customFormat="1" ht="22.8" customHeight="1">
      <c r="A128" s="12"/>
      <c r="B128" s="213"/>
      <c r="C128" s="214"/>
      <c r="D128" s="215" t="s">
        <v>84</v>
      </c>
      <c r="E128" s="227" t="s">
        <v>2506</v>
      </c>
      <c r="F128" s="227" t="s">
        <v>2507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P129</f>
        <v>0</v>
      </c>
      <c r="Q128" s="221"/>
      <c r="R128" s="222">
        <f>R129</f>
        <v>0</v>
      </c>
      <c r="S128" s="221"/>
      <c r="T128" s="223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227</v>
      </c>
      <c r="AT128" s="225" t="s">
        <v>84</v>
      </c>
      <c r="AU128" s="225" t="s">
        <v>92</v>
      </c>
      <c r="AY128" s="224" t="s">
        <v>193</v>
      </c>
      <c r="BK128" s="226">
        <f>BK129</f>
        <v>0</v>
      </c>
    </row>
    <row r="129" s="2" customFormat="1" ht="16.5" customHeight="1">
      <c r="A129" s="40"/>
      <c r="B129" s="41"/>
      <c r="C129" s="229" t="s">
        <v>94</v>
      </c>
      <c r="D129" s="229" t="s">
        <v>196</v>
      </c>
      <c r="E129" s="230" t="s">
        <v>2508</v>
      </c>
      <c r="F129" s="231" t="s">
        <v>2507</v>
      </c>
      <c r="G129" s="232" t="s">
        <v>207</v>
      </c>
      <c r="H129" s="233">
        <v>1</v>
      </c>
      <c r="I129" s="234"/>
      <c r="J129" s="235">
        <f>ROUND(I129*H129,2)</f>
        <v>0</v>
      </c>
      <c r="K129" s="231" t="s">
        <v>222</v>
      </c>
      <c r="L129" s="46"/>
      <c r="M129" s="236" t="s">
        <v>1</v>
      </c>
      <c r="N129" s="237" t="s">
        <v>50</v>
      </c>
      <c r="O129" s="93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40" t="s">
        <v>928</v>
      </c>
      <c r="AT129" s="240" t="s">
        <v>196</v>
      </c>
      <c r="AU129" s="240" t="s">
        <v>94</v>
      </c>
      <c r="AY129" s="18" t="s">
        <v>193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92</v>
      </c>
      <c r="BK129" s="241">
        <f>ROUND(I129*H129,2)</f>
        <v>0</v>
      </c>
      <c r="BL129" s="18" t="s">
        <v>928</v>
      </c>
      <c r="BM129" s="240" t="s">
        <v>2509</v>
      </c>
    </row>
    <row r="130" s="12" customFormat="1" ht="22.8" customHeight="1">
      <c r="A130" s="12"/>
      <c r="B130" s="213"/>
      <c r="C130" s="214"/>
      <c r="D130" s="215" t="s">
        <v>84</v>
      </c>
      <c r="E130" s="227" t="s">
        <v>2510</v>
      </c>
      <c r="F130" s="227" t="s">
        <v>2511</v>
      </c>
      <c r="G130" s="214"/>
      <c r="H130" s="214"/>
      <c r="I130" s="217"/>
      <c r="J130" s="228">
        <f>BK130</f>
        <v>0</v>
      </c>
      <c r="K130" s="214"/>
      <c r="L130" s="219"/>
      <c r="M130" s="220"/>
      <c r="N130" s="221"/>
      <c r="O130" s="221"/>
      <c r="P130" s="222">
        <f>P131</f>
        <v>0</v>
      </c>
      <c r="Q130" s="221"/>
      <c r="R130" s="222">
        <f>R131</f>
        <v>0</v>
      </c>
      <c r="S130" s="221"/>
      <c r="T130" s="22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4" t="s">
        <v>227</v>
      </c>
      <c r="AT130" s="225" t="s">
        <v>84</v>
      </c>
      <c r="AU130" s="225" t="s">
        <v>92</v>
      </c>
      <c r="AY130" s="224" t="s">
        <v>193</v>
      </c>
      <c r="BK130" s="226">
        <f>BK131</f>
        <v>0</v>
      </c>
    </row>
    <row r="131" s="2" customFormat="1" ht="16.5" customHeight="1">
      <c r="A131" s="40"/>
      <c r="B131" s="41"/>
      <c r="C131" s="229" t="s">
        <v>211</v>
      </c>
      <c r="D131" s="229" t="s">
        <v>196</v>
      </c>
      <c r="E131" s="230" t="s">
        <v>2512</v>
      </c>
      <c r="F131" s="231" t="s">
        <v>2511</v>
      </c>
      <c r="G131" s="232" t="s">
        <v>207</v>
      </c>
      <c r="H131" s="233">
        <v>1</v>
      </c>
      <c r="I131" s="234"/>
      <c r="J131" s="235">
        <f>ROUND(I131*H131,2)</f>
        <v>0</v>
      </c>
      <c r="K131" s="231" t="s">
        <v>222</v>
      </c>
      <c r="L131" s="46"/>
      <c r="M131" s="296" t="s">
        <v>1</v>
      </c>
      <c r="N131" s="297" t="s">
        <v>50</v>
      </c>
      <c r="O131" s="298"/>
      <c r="P131" s="299">
        <f>O131*H131</f>
        <v>0</v>
      </c>
      <c r="Q131" s="299">
        <v>0</v>
      </c>
      <c r="R131" s="299">
        <f>Q131*H131</f>
        <v>0</v>
      </c>
      <c r="S131" s="299">
        <v>0</v>
      </c>
      <c r="T131" s="300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40" t="s">
        <v>928</v>
      </c>
      <c r="AT131" s="240" t="s">
        <v>196</v>
      </c>
      <c r="AU131" s="240" t="s">
        <v>94</v>
      </c>
      <c r="AY131" s="18" t="s">
        <v>193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92</v>
      </c>
      <c r="BK131" s="241">
        <f>ROUND(I131*H131,2)</f>
        <v>0</v>
      </c>
      <c r="BL131" s="18" t="s">
        <v>928</v>
      </c>
      <c r="BM131" s="240" t="s">
        <v>2513</v>
      </c>
    </row>
    <row r="132" s="2" customFormat="1" ht="6.96" customHeight="1">
      <c r="A132" s="40"/>
      <c r="B132" s="68"/>
      <c r="C132" s="69"/>
      <c r="D132" s="69"/>
      <c r="E132" s="69"/>
      <c r="F132" s="69"/>
      <c r="G132" s="69"/>
      <c r="H132" s="69"/>
      <c r="I132" s="69"/>
      <c r="J132" s="69"/>
      <c r="K132" s="69"/>
      <c r="L132" s="46"/>
      <c r="M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</sheetData>
  <sheetProtection sheet="1" autoFilter="0" formatColumns="0" formatRows="0" objects="1" scenarios="1" spinCount="100000" saltValue="+hJ1ItYl0aOCJ6xCM7oE6M3I5tH15geJ0N78VTOJO4EnIiwJVSUXXZIWjPVfMgZowg42Mu7oOj5OhtPW10HniA==" hashValue="Z0uMed2LQxgZeMI9tbhPqyJm5xZyzHS21TmilYrFnjvvN/Hh0Q376bCV1P2H7kTV6/IYDEa5uF6x9MA5BR1SxA==" algorithmName="SHA-512" password="CF7A"/>
  <autoFilter ref="C123:K1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hidden="1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94</v>
      </c>
    </row>
    <row r="4" hidden="1" s="1" customFormat="1" ht="24.96" customHeight="1">
      <c r="B4" s="21"/>
      <c r="D4" s="151" t="s">
        <v>132</v>
      </c>
      <c r="L4" s="21"/>
      <c r="M4" s="15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53" t="s">
        <v>16</v>
      </c>
      <c r="L6" s="21"/>
    </row>
    <row r="7" hidden="1" s="1" customFormat="1" ht="16.5" customHeight="1">
      <c r="B7" s="21"/>
      <c r="E7" s="154" t="str">
        <f>'Rekapitulace stavby'!K6</f>
        <v>Stavební elektroinstalace v AKO1 VDJ Jesenice I</v>
      </c>
      <c r="F7" s="153"/>
      <c r="G7" s="153"/>
      <c r="H7" s="153"/>
      <c r="L7" s="21"/>
    </row>
    <row r="8" hidden="1" s="1" customFormat="1" ht="12" customHeight="1">
      <c r="B8" s="21"/>
      <c r="D8" s="153" t="s">
        <v>145</v>
      </c>
      <c r="L8" s="21"/>
    </row>
    <row r="9" hidden="1" s="2" customFormat="1" ht="16.5" customHeight="1">
      <c r="A9" s="40"/>
      <c r="B9" s="46"/>
      <c r="C9" s="40"/>
      <c r="D9" s="40"/>
      <c r="E9" s="154" t="s">
        <v>149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53" t="s">
        <v>153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55" t="s">
        <v>2514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53" t="s">
        <v>18</v>
      </c>
      <c r="E13" s="40"/>
      <c r="F13" s="143" t="s">
        <v>1</v>
      </c>
      <c r="G13" s="40"/>
      <c r="H13" s="40"/>
      <c r="I13" s="153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53" t="s">
        <v>20</v>
      </c>
      <c r="E14" s="40"/>
      <c r="F14" s="143" t="s">
        <v>21</v>
      </c>
      <c r="G14" s="40"/>
      <c r="H14" s="40"/>
      <c r="I14" s="153" t="s">
        <v>22</v>
      </c>
      <c r="J14" s="156" t="str">
        <f>'Rekapitulace stavby'!AN8</f>
        <v>30. 11. 2023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53" t="s">
        <v>28</v>
      </c>
      <c r="E16" s="40"/>
      <c r="F16" s="40"/>
      <c r="G16" s="40"/>
      <c r="H16" s="40"/>
      <c r="I16" s="153" t="s">
        <v>29</v>
      </c>
      <c r="J16" s="143" t="s">
        <v>30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43" t="s">
        <v>31</v>
      </c>
      <c r="F17" s="40"/>
      <c r="G17" s="40"/>
      <c r="H17" s="40"/>
      <c r="I17" s="153" t="s">
        <v>32</v>
      </c>
      <c r="J17" s="143" t="s">
        <v>33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53" t="s">
        <v>34</v>
      </c>
      <c r="E19" s="40"/>
      <c r="F19" s="40"/>
      <c r="G19" s="40"/>
      <c r="H19" s="40"/>
      <c r="I19" s="153" t="s">
        <v>29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3" t="s">
        <v>32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53" t="s">
        <v>36</v>
      </c>
      <c r="E22" s="40"/>
      <c r="F22" s="40"/>
      <c r="G22" s="40"/>
      <c r="H22" s="40"/>
      <c r="I22" s="153" t="s">
        <v>29</v>
      </c>
      <c r="J22" s="143" t="s">
        <v>37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43" t="s">
        <v>38</v>
      </c>
      <c r="F23" s="40"/>
      <c r="G23" s="40"/>
      <c r="H23" s="40"/>
      <c r="I23" s="153" t="s">
        <v>32</v>
      </c>
      <c r="J23" s="143" t="s">
        <v>39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53" t="s">
        <v>41</v>
      </c>
      <c r="E25" s="40"/>
      <c r="F25" s="40"/>
      <c r="G25" s="40"/>
      <c r="H25" s="40"/>
      <c r="I25" s="153" t="s">
        <v>29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43" t="s">
        <v>42</v>
      </c>
      <c r="F26" s="40"/>
      <c r="G26" s="40"/>
      <c r="H26" s="40"/>
      <c r="I26" s="153" t="s">
        <v>32</v>
      </c>
      <c r="J26" s="143" t="s">
        <v>1</v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53" t="s">
        <v>43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238.5" customHeight="1">
      <c r="A29" s="157"/>
      <c r="B29" s="158"/>
      <c r="C29" s="157"/>
      <c r="D29" s="157"/>
      <c r="E29" s="159" t="s">
        <v>162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1"/>
      <c r="J31" s="161"/>
      <c r="K31" s="16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45</v>
      </c>
      <c r="E32" s="40"/>
      <c r="F32" s="40"/>
      <c r="G32" s="40"/>
      <c r="H32" s="40"/>
      <c r="I32" s="40"/>
      <c r="J32" s="163">
        <f>ROUND(J124,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47</v>
      </c>
      <c r="G34" s="40"/>
      <c r="H34" s="40"/>
      <c r="I34" s="164" t="s">
        <v>46</v>
      </c>
      <c r="J34" s="164" t="s">
        <v>48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5" t="s">
        <v>49</v>
      </c>
      <c r="E35" s="153" t="s">
        <v>50</v>
      </c>
      <c r="F35" s="166">
        <f>ROUND((SUM(BE124:BE139)),  2)</f>
        <v>0</v>
      </c>
      <c r="G35" s="40"/>
      <c r="H35" s="40"/>
      <c r="I35" s="167">
        <v>0.20999999999999999</v>
      </c>
      <c r="J35" s="166">
        <f>ROUND(((SUM(BE124:BE139))*I35),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53" t="s">
        <v>51</v>
      </c>
      <c r="F36" s="166">
        <f>ROUND((SUM(BF124:BF139)),  2)</f>
        <v>0</v>
      </c>
      <c r="G36" s="40"/>
      <c r="H36" s="40"/>
      <c r="I36" s="167">
        <v>0.14999999999999999</v>
      </c>
      <c r="J36" s="166">
        <f>ROUND(((SUM(BF124:BF139))*I36),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52</v>
      </c>
      <c r="F37" s="166">
        <f>ROUND((SUM(BG124:BG139)),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3" t="s">
        <v>53</v>
      </c>
      <c r="F38" s="166">
        <f>ROUND((SUM(BH124:BH139)),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54</v>
      </c>
      <c r="F39" s="166">
        <f>ROUND((SUM(BI124:BI139)),  2)</f>
        <v>0</v>
      </c>
      <c r="G39" s="40"/>
      <c r="H39" s="40"/>
      <c r="I39" s="167">
        <v>0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8"/>
      <c r="D41" s="169" t="s">
        <v>55</v>
      </c>
      <c r="E41" s="170"/>
      <c r="F41" s="170"/>
      <c r="G41" s="171" t="s">
        <v>56</v>
      </c>
      <c r="H41" s="172" t="s">
        <v>57</v>
      </c>
      <c r="I41" s="170"/>
      <c r="J41" s="173">
        <f>SUM(J32:J39)</f>
        <v>0</v>
      </c>
      <c r="K41" s="174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5"/>
      <c r="D50" s="175" t="s">
        <v>58</v>
      </c>
      <c r="E50" s="176"/>
      <c r="F50" s="176"/>
      <c r="G50" s="175" t="s">
        <v>59</v>
      </c>
      <c r="H50" s="176"/>
      <c r="I50" s="176"/>
      <c r="J50" s="176"/>
      <c r="K50" s="176"/>
      <c r="L50" s="65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40"/>
      <c r="B61" s="46"/>
      <c r="C61" s="40"/>
      <c r="D61" s="177" t="s">
        <v>60</v>
      </c>
      <c r="E61" s="178"/>
      <c r="F61" s="179" t="s">
        <v>61</v>
      </c>
      <c r="G61" s="177" t="s">
        <v>60</v>
      </c>
      <c r="H61" s="178"/>
      <c r="I61" s="178"/>
      <c r="J61" s="180" t="s">
        <v>61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40"/>
      <c r="B65" s="46"/>
      <c r="C65" s="40"/>
      <c r="D65" s="175" t="s">
        <v>62</v>
      </c>
      <c r="E65" s="181"/>
      <c r="F65" s="181"/>
      <c r="G65" s="175" t="s">
        <v>63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40"/>
      <c r="B76" s="46"/>
      <c r="C76" s="40"/>
      <c r="D76" s="177" t="s">
        <v>60</v>
      </c>
      <c r="E76" s="178"/>
      <c r="F76" s="179" t="s">
        <v>61</v>
      </c>
      <c r="G76" s="177" t="s">
        <v>60</v>
      </c>
      <c r="H76" s="178"/>
      <c r="I76" s="178"/>
      <c r="J76" s="180" t="s">
        <v>61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hidden="1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hidden="1"/>
    <row r="79" hidden="1"/>
    <row r="80" hidden="1"/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163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Stavební elektroinstalace v AKO1 VDJ Jesenice I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145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6" t="s">
        <v>149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153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ON1 - Ostatní náklady - SO01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20</v>
      </c>
      <c r="D91" s="42"/>
      <c r="E91" s="42"/>
      <c r="F91" s="28" t="str">
        <f>F14</f>
        <v>VDJ Jesenice 1, Vestecká 151, 252 50 Vestec</v>
      </c>
      <c r="G91" s="42"/>
      <c r="H91" s="42"/>
      <c r="I91" s="33" t="s">
        <v>22</v>
      </c>
      <c r="J91" s="81" t="str">
        <f>IF(J14="","",J14)</f>
        <v>30. 11. 2023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3" t="s">
        <v>28</v>
      </c>
      <c r="D93" s="42"/>
      <c r="E93" s="42"/>
      <c r="F93" s="28" t="str">
        <f>E17</f>
        <v>Voda Želivka a.s.</v>
      </c>
      <c r="G93" s="42"/>
      <c r="H93" s="42"/>
      <c r="I93" s="33" t="s">
        <v>36</v>
      </c>
      <c r="J93" s="38" t="str">
        <f>E23</f>
        <v>MPC System, společnost s r.o.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41</v>
      </c>
      <c r="J94" s="38" t="str">
        <f>E26</f>
        <v>Ing. Karel Řeháček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7" t="s">
        <v>164</v>
      </c>
      <c r="D96" s="188"/>
      <c r="E96" s="188"/>
      <c r="F96" s="188"/>
      <c r="G96" s="188"/>
      <c r="H96" s="188"/>
      <c r="I96" s="188"/>
      <c r="J96" s="189" t="s">
        <v>165</v>
      </c>
      <c r="K96" s="188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90" t="s">
        <v>166</v>
      </c>
      <c r="D98" s="42"/>
      <c r="E98" s="42"/>
      <c r="F98" s="42"/>
      <c r="G98" s="42"/>
      <c r="H98" s="42"/>
      <c r="I98" s="42"/>
      <c r="J98" s="112">
        <f>J124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167</v>
      </c>
    </row>
    <row r="99" s="9" customFormat="1" ht="24.96" customHeight="1">
      <c r="A99" s="9"/>
      <c r="B99" s="191"/>
      <c r="C99" s="192"/>
      <c r="D99" s="193" t="s">
        <v>2515</v>
      </c>
      <c r="E99" s="194"/>
      <c r="F99" s="194"/>
      <c r="G99" s="194"/>
      <c r="H99" s="194"/>
      <c r="I99" s="194"/>
      <c r="J99" s="195">
        <f>J125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35"/>
      <c r="D100" s="198" t="s">
        <v>2516</v>
      </c>
      <c r="E100" s="199"/>
      <c r="F100" s="199"/>
      <c r="G100" s="199"/>
      <c r="H100" s="199"/>
      <c r="I100" s="199"/>
      <c r="J100" s="200">
        <f>J126</f>
        <v>0</v>
      </c>
      <c r="K100" s="135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5"/>
      <c r="D101" s="198" t="s">
        <v>2517</v>
      </c>
      <c r="E101" s="199"/>
      <c r="F101" s="199"/>
      <c r="G101" s="199"/>
      <c r="H101" s="199"/>
      <c r="I101" s="199"/>
      <c r="J101" s="200">
        <f>J131</f>
        <v>0</v>
      </c>
      <c r="K101" s="135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35"/>
      <c r="D102" s="198" t="s">
        <v>2518</v>
      </c>
      <c r="E102" s="199"/>
      <c r="F102" s="199"/>
      <c r="G102" s="199"/>
      <c r="H102" s="199"/>
      <c r="I102" s="199"/>
      <c r="J102" s="200">
        <f>J134</f>
        <v>0</v>
      </c>
      <c r="K102" s="135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6.96" customHeight="1">
      <c r="A104" s="40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5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8" s="2" customFormat="1" ht="6.96" customHeight="1">
      <c r="A108" s="40"/>
      <c r="B108" s="70"/>
      <c r="C108" s="71"/>
      <c r="D108" s="71"/>
      <c r="E108" s="71"/>
      <c r="F108" s="71"/>
      <c r="G108" s="71"/>
      <c r="H108" s="71"/>
      <c r="I108" s="71"/>
      <c r="J108" s="71"/>
      <c r="K108" s="71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24.96" customHeight="1">
      <c r="A109" s="40"/>
      <c r="B109" s="41"/>
      <c r="C109" s="24" t="s">
        <v>179</v>
      </c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6.96" customHeight="1">
      <c r="A110" s="40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2" customHeight="1">
      <c r="A111" s="40"/>
      <c r="B111" s="41"/>
      <c r="C111" s="33" t="s">
        <v>16</v>
      </c>
      <c r="D111" s="42"/>
      <c r="E111" s="42"/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6.5" customHeight="1">
      <c r="A112" s="40"/>
      <c r="B112" s="41"/>
      <c r="C112" s="42"/>
      <c r="D112" s="42"/>
      <c r="E112" s="186" t="str">
        <f>E7</f>
        <v>Stavební elektroinstalace v AKO1 VDJ Jesenice I</v>
      </c>
      <c r="F112" s="33"/>
      <c r="G112" s="33"/>
      <c r="H112" s="33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1" customFormat="1" ht="12" customHeight="1">
      <c r="B113" s="22"/>
      <c r="C113" s="33" t="s">
        <v>145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2" customFormat="1" ht="16.5" customHeight="1">
      <c r="A114" s="40"/>
      <c r="B114" s="41"/>
      <c r="C114" s="42"/>
      <c r="D114" s="42"/>
      <c r="E114" s="186" t="s">
        <v>149</v>
      </c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2" customHeight="1">
      <c r="A115" s="40"/>
      <c r="B115" s="41"/>
      <c r="C115" s="33" t="s">
        <v>153</v>
      </c>
      <c r="D115" s="42"/>
      <c r="E115" s="42"/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6.5" customHeight="1">
      <c r="A116" s="40"/>
      <c r="B116" s="41"/>
      <c r="C116" s="42"/>
      <c r="D116" s="42"/>
      <c r="E116" s="78" t="str">
        <f>E11</f>
        <v>ON1 - Ostatní náklady - SO01</v>
      </c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6.96" customHeight="1">
      <c r="A117" s="40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2" customHeight="1">
      <c r="A118" s="40"/>
      <c r="B118" s="41"/>
      <c r="C118" s="33" t="s">
        <v>20</v>
      </c>
      <c r="D118" s="42"/>
      <c r="E118" s="42"/>
      <c r="F118" s="28" t="str">
        <f>F14</f>
        <v>VDJ Jesenice 1, Vestecká 151, 252 50 Vestec</v>
      </c>
      <c r="G118" s="42"/>
      <c r="H118" s="42"/>
      <c r="I118" s="33" t="s">
        <v>22</v>
      </c>
      <c r="J118" s="81" t="str">
        <f>IF(J14="","",J14)</f>
        <v>30. 11. 2023</v>
      </c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6.96" customHeight="1">
      <c r="A119" s="40"/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25.65" customHeight="1">
      <c r="A120" s="40"/>
      <c r="B120" s="41"/>
      <c r="C120" s="33" t="s">
        <v>28</v>
      </c>
      <c r="D120" s="42"/>
      <c r="E120" s="42"/>
      <c r="F120" s="28" t="str">
        <f>E17</f>
        <v>Voda Želivka a.s.</v>
      </c>
      <c r="G120" s="42"/>
      <c r="H120" s="42"/>
      <c r="I120" s="33" t="s">
        <v>36</v>
      </c>
      <c r="J120" s="38" t="str">
        <f>E23</f>
        <v>MPC System, společnost s r.o.</v>
      </c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5.15" customHeight="1">
      <c r="A121" s="40"/>
      <c r="B121" s="41"/>
      <c r="C121" s="33" t="s">
        <v>34</v>
      </c>
      <c r="D121" s="42"/>
      <c r="E121" s="42"/>
      <c r="F121" s="28" t="str">
        <f>IF(E20="","",E20)</f>
        <v>Vyplň údaj</v>
      </c>
      <c r="G121" s="42"/>
      <c r="H121" s="42"/>
      <c r="I121" s="33" t="s">
        <v>41</v>
      </c>
      <c r="J121" s="38" t="str">
        <f>E26</f>
        <v>Ing. Karel Řeháček</v>
      </c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0.32" customHeight="1">
      <c r="A122" s="40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11" customFormat="1" ht="29.28" customHeight="1">
      <c r="A123" s="202"/>
      <c r="B123" s="203"/>
      <c r="C123" s="204" t="s">
        <v>180</v>
      </c>
      <c r="D123" s="205" t="s">
        <v>70</v>
      </c>
      <c r="E123" s="205" t="s">
        <v>66</v>
      </c>
      <c r="F123" s="205" t="s">
        <v>67</v>
      </c>
      <c r="G123" s="205" t="s">
        <v>181</v>
      </c>
      <c r="H123" s="205" t="s">
        <v>182</v>
      </c>
      <c r="I123" s="205" t="s">
        <v>183</v>
      </c>
      <c r="J123" s="205" t="s">
        <v>165</v>
      </c>
      <c r="K123" s="206" t="s">
        <v>184</v>
      </c>
      <c r="L123" s="207"/>
      <c r="M123" s="102" t="s">
        <v>1</v>
      </c>
      <c r="N123" s="103" t="s">
        <v>49</v>
      </c>
      <c r="O123" s="103" t="s">
        <v>185</v>
      </c>
      <c r="P123" s="103" t="s">
        <v>186</v>
      </c>
      <c r="Q123" s="103" t="s">
        <v>187</v>
      </c>
      <c r="R123" s="103" t="s">
        <v>188</v>
      </c>
      <c r="S123" s="103" t="s">
        <v>189</v>
      </c>
      <c r="T123" s="104" t="s">
        <v>190</v>
      </c>
      <c r="U123" s="202"/>
      <c r="V123" s="202"/>
      <c r="W123" s="202"/>
      <c r="X123" s="202"/>
      <c r="Y123" s="202"/>
      <c r="Z123" s="202"/>
      <c r="AA123" s="202"/>
      <c r="AB123" s="202"/>
      <c r="AC123" s="202"/>
      <c r="AD123" s="202"/>
      <c r="AE123" s="202"/>
    </row>
    <row r="124" s="2" customFormat="1" ht="22.8" customHeight="1">
      <c r="A124" s="40"/>
      <c r="B124" s="41"/>
      <c r="C124" s="109" t="s">
        <v>191</v>
      </c>
      <c r="D124" s="42"/>
      <c r="E124" s="42"/>
      <c r="F124" s="42"/>
      <c r="G124" s="42"/>
      <c r="H124" s="42"/>
      <c r="I124" s="42"/>
      <c r="J124" s="208">
        <f>BK124</f>
        <v>0</v>
      </c>
      <c r="K124" s="42"/>
      <c r="L124" s="46"/>
      <c r="M124" s="105"/>
      <c r="N124" s="209"/>
      <c r="O124" s="106"/>
      <c r="P124" s="210">
        <f>P125</f>
        <v>0</v>
      </c>
      <c r="Q124" s="106"/>
      <c r="R124" s="210">
        <f>R125</f>
        <v>0</v>
      </c>
      <c r="S124" s="106"/>
      <c r="T124" s="211">
        <f>T125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84</v>
      </c>
      <c r="AU124" s="18" t="s">
        <v>167</v>
      </c>
      <c r="BK124" s="212">
        <f>BK125</f>
        <v>0</v>
      </c>
    </row>
    <row r="125" s="12" customFormat="1" ht="25.92" customHeight="1">
      <c r="A125" s="12"/>
      <c r="B125" s="213"/>
      <c r="C125" s="214"/>
      <c r="D125" s="215" t="s">
        <v>84</v>
      </c>
      <c r="E125" s="216" t="s">
        <v>2519</v>
      </c>
      <c r="F125" s="216" t="s">
        <v>2520</v>
      </c>
      <c r="G125" s="214"/>
      <c r="H125" s="214"/>
      <c r="I125" s="217"/>
      <c r="J125" s="218">
        <f>BK125</f>
        <v>0</v>
      </c>
      <c r="K125" s="214"/>
      <c r="L125" s="219"/>
      <c r="M125" s="220"/>
      <c r="N125" s="221"/>
      <c r="O125" s="221"/>
      <c r="P125" s="222">
        <f>P126+P131+P134</f>
        <v>0</v>
      </c>
      <c r="Q125" s="221"/>
      <c r="R125" s="222">
        <f>R126+R131+R134</f>
        <v>0</v>
      </c>
      <c r="S125" s="221"/>
      <c r="T125" s="223">
        <f>T126+T131+T134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227</v>
      </c>
      <c r="AT125" s="225" t="s">
        <v>84</v>
      </c>
      <c r="AU125" s="225" t="s">
        <v>85</v>
      </c>
      <c r="AY125" s="224" t="s">
        <v>193</v>
      </c>
      <c r="BK125" s="226">
        <f>BK126+BK131+BK134</f>
        <v>0</v>
      </c>
    </row>
    <row r="126" s="12" customFormat="1" ht="22.8" customHeight="1">
      <c r="A126" s="12"/>
      <c r="B126" s="213"/>
      <c r="C126" s="214"/>
      <c r="D126" s="215" t="s">
        <v>84</v>
      </c>
      <c r="E126" s="227" t="s">
        <v>103</v>
      </c>
      <c r="F126" s="227" t="s">
        <v>2521</v>
      </c>
      <c r="G126" s="214"/>
      <c r="H126" s="214"/>
      <c r="I126" s="217"/>
      <c r="J126" s="228">
        <f>BK126</f>
        <v>0</v>
      </c>
      <c r="K126" s="214"/>
      <c r="L126" s="219"/>
      <c r="M126" s="220"/>
      <c r="N126" s="221"/>
      <c r="O126" s="221"/>
      <c r="P126" s="222">
        <f>SUM(P127:P130)</f>
        <v>0</v>
      </c>
      <c r="Q126" s="221"/>
      <c r="R126" s="222">
        <f>SUM(R127:R130)</f>
        <v>0</v>
      </c>
      <c r="S126" s="221"/>
      <c r="T126" s="223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227</v>
      </c>
      <c r="AT126" s="225" t="s">
        <v>84</v>
      </c>
      <c r="AU126" s="225" t="s">
        <v>92</v>
      </c>
      <c r="AY126" s="224" t="s">
        <v>193</v>
      </c>
      <c r="BK126" s="226">
        <f>SUM(BK127:BK130)</f>
        <v>0</v>
      </c>
    </row>
    <row r="127" s="2" customFormat="1" ht="16.5" customHeight="1">
      <c r="A127" s="40"/>
      <c r="B127" s="41"/>
      <c r="C127" s="229" t="s">
        <v>92</v>
      </c>
      <c r="D127" s="229" t="s">
        <v>196</v>
      </c>
      <c r="E127" s="230" t="s">
        <v>2522</v>
      </c>
      <c r="F127" s="231" t="s">
        <v>2523</v>
      </c>
      <c r="G127" s="232" t="s">
        <v>207</v>
      </c>
      <c r="H127" s="233">
        <v>1</v>
      </c>
      <c r="I127" s="234"/>
      <c r="J127" s="235">
        <f>ROUND(I127*H127,2)</f>
        <v>0</v>
      </c>
      <c r="K127" s="231" t="s">
        <v>1</v>
      </c>
      <c r="L127" s="46"/>
      <c r="M127" s="236" t="s">
        <v>1</v>
      </c>
      <c r="N127" s="237" t="s">
        <v>50</v>
      </c>
      <c r="O127" s="93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0" t="s">
        <v>928</v>
      </c>
      <c r="AT127" s="240" t="s">
        <v>196</v>
      </c>
      <c r="AU127" s="240" t="s">
        <v>94</v>
      </c>
      <c r="AY127" s="18" t="s">
        <v>193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92</v>
      </c>
      <c r="BK127" s="241">
        <f>ROUND(I127*H127,2)</f>
        <v>0</v>
      </c>
      <c r="BL127" s="18" t="s">
        <v>928</v>
      </c>
      <c r="BM127" s="240" t="s">
        <v>2524</v>
      </c>
    </row>
    <row r="128" s="2" customFormat="1" ht="24.15" customHeight="1">
      <c r="A128" s="40"/>
      <c r="B128" s="41"/>
      <c r="C128" s="229" t="s">
        <v>94</v>
      </c>
      <c r="D128" s="229" t="s">
        <v>196</v>
      </c>
      <c r="E128" s="230" t="s">
        <v>2525</v>
      </c>
      <c r="F128" s="231" t="s">
        <v>2526</v>
      </c>
      <c r="G128" s="232" t="s">
        <v>207</v>
      </c>
      <c r="H128" s="233">
        <v>1</v>
      </c>
      <c r="I128" s="234"/>
      <c r="J128" s="235">
        <f>ROUND(I128*H128,2)</f>
        <v>0</v>
      </c>
      <c r="K128" s="231" t="s">
        <v>1</v>
      </c>
      <c r="L128" s="46"/>
      <c r="M128" s="236" t="s">
        <v>1</v>
      </c>
      <c r="N128" s="237" t="s">
        <v>50</v>
      </c>
      <c r="O128" s="93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40" t="s">
        <v>928</v>
      </c>
      <c r="AT128" s="240" t="s">
        <v>196</v>
      </c>
      <c r="AU128" s="240" t="s">
        <v>94</v>
      </c>
      <c r="AY128" s="18" t="s">
        <v>193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92</v>
      </c>
      <c r="BK128" s="241">
        <f>ROUND(I128*H128,2)</f>
        <v>0</v>
      </c>
      <c r="BL128" s="18" t="s">
        <v>928</v>
      </c>
      <c r="BM128" s="240" t="s">
        <v>2527</v>
      </c>
    </row>
    <row r="129" s="2" customFormat="1" ht="24.15" customHeight="1">
      <c r="A129" s="40"/>
      <c r="B129" s="41"/>
      <c r="C129" s="229" t="s">
        <v>211</v>
      </c>
      <c r="D129" s="229" t="s">
        <v>196</v>
      </c>
      <c r="E129" s="230" t="s">
        <v>2528</v>
      </c>
      <c r="F129" s="231" t="s">
        <v>2529</v>
      </c>
      <c r="G129" s="232" t="s">
        <v>207</v>
      </c>
      <c r="H129" s="233">
        <v>1</v>
      </c>
      <c r="I129" s="234"/>
      <c r="J129" s="235">
        <f>ROUND(I129*H129,2)</f>
        <v>0</v>
      </c>
      <c r="K129" s="231" t="s">
        <v>1</v>
      </c>
      <c r="L129" s="46"/>
      <c r="M129" s="236" t="s">
        <v>1</v>
      </c>
      <c r="N129" s="237" t="s">
        <v>50</v>
      </c>
      <c r="O129" s="93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40" t="s">
        <v>928</v>
      </c>
      <c r="AT129" s="240" t="s">
        <v>196</v>
      </c>
      <c r="AU129" s="240" t="s">
        <v>94</v>
      </c>
      <c r="AY129" s="18" t="s">
        <v>193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92</v>
      </c>
      <c r="BK129" s="241">
        <f>ROUND(I129*H129,2)</f>
        <v>0</v>
      </c>
      <c r="BL129" s="18" t="s">
        <v>928</v>
      </c>
      <c r="BM129" s="240" t="s">
        <v>2530</v>
      </c>
    </row>
    <row r="130" s="2" customFormat="1" ht="24.15" customHeight="1">
      <c r="A130" s="40"/>
      <c r="B130" s="41"/>
      <c r="C130" s="229" t="s">
        <v>199</v>
      </c>
      <c r="D130" s="229" t="s">
        <v>196</v>
      </c>
      <c r="E130" s="230" t="s">
        <v>2531</v>
      </c>
      <c r="F130" s="231" t="s">
        <v>2532</v>
      </c>
      <c r="G130" s="232" t="s">
        <v>207</v>
      </c>
      <c r="H130" s="233">
        <v>1</v>
      </c>
      <c r="I130" s="234"/>
      <c r="J130" s="235">
        <f>ROUND(I130*H130,2)</f>
        <v>0</v>
      </c>
      <c r="K130" s="231" t="s">
        <v>1</v>
      </c>
      <c r="L130" s="46"/>
      <c r="M130" s="236" t="s">
        <v>1</v>
      </c>
      <c r="N130" s="237" t="s">
        <v>50</v>
      </c>
      <c r="O130" s="93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40" t="s">
        <v>928</v>
      </c>
      <c r="AT130" s="240" t="s">
        <v>196</v>
      </c>
      <c r="AU130" s="240" t="s">
        <v>94</v>
      </c>
      <c r="AY130" s="18" t="s">
        <v>193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92</v>
      </c>
      <c r="BK130" s="241">
        <f>ROUND(I130*H130,2)</f>
        <v>0</v>
      </c>
      <c r="BL130" s="18" t="s">
        <v>928</v>
      </c>
      <c r="BM130" s="240" t="s">
        <v>2533</v>
      </c>
    </row>
    <row r="131" s="12" customFormat="1" ht="22.8" customHeight="1">
      <c r="A131" s="12"/>
      <c r="B131" s="213"/>
      <c r="C131" s="214"/>
      <c r="D131" s="215" t="s">
        <v>84</v>
      </c>
      <c r="E131" s="227" t="s">
        <v>2534</v>
      </c>
      <c r="F131" s="227" t="s">
        <v>2535</v>
      </c>
      <c r="G131" s="214"/>
      <c r="H131" s="214"/>
      <c r="I131" s="217"/>
      <c r="J131" s="228">
        <f>BK131</f>
        <v>0</v>
      </c>
      <c r="K131" s="214"/>
      <c r="L131" s="219"/>
      <c r="M131" s="220"/>
      <c r="N131" s="221"/>
      <c r="O131" s="221"/>
      <c r="P131" s="222">
        <f>SUM(P132:P133)</f>
        <v>0</v>
      </c>
      <c r="Q131" s="221"/>
      <c r="R131" s="222">
        <f>SUM(R132:R133)</f>
        <v>0</v>
      </c>
      <c r="S131" s="221"/>
      <c r="T131" s="223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4" t="s">
        <v>227</v>
      </c>
      <c r="AT131" s="225" t="s">
        <v>84</v>
      </c>
      <c r="AU131" s="225" t="s">
        <v>92</v>
      </c>
      <c r="AY131" s="224" t="s">
        <v>193</v>
      </c>
      <c r="BK131" s="226">
        <f>SUM(BK132:BK133)</f>
        <v>0</v>
      </c>
    </row>
    <row r="132" s="2" customFormat="1" ht="16.5" customHeight="1">
      <c r="A132" s="40"/>
      <c r="B132" s="41"/>
      <c r="C132" s="229" t="s">
        <v>227</v>
      </c>
      <c r="D132" s="229" t="s">
        <v>196</v>
      </c>
      <c r="E132" s="230" t="s">
        <v>2536</v>
      </c>
      <c r="F132" s="231" t="s">
        <v>2537</v>
      </c>
      <c r="G132" s="232" t="s">
        <v>207</v>
      </c>
      <c r="H132" s="233">
        <v>1</v>
      </c>
      <c r="I132" s="234"/>
      <c r="J132" s="235">
        <f>ROUND(I132*H132,2)</f>
        <v>0</v>
      </c>
      <c r="K132" s="231" t="s">
        <v>1</v>
      </c>
      <c r="L132" s="46"/>
      <c r="M132" s="236" t="s">
        <v>1</v>
      </c>
      <c r="N132" s="237" t="s">
        <v>50</v>
      </c>
      <c r="O132" s="93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40" t="s">
        <v>928</v>
      </c>
      <c r="AT132" s="240" t="s">
        <v>196</v>
      </c>
      <c r="AU132" s="240" t="s">
        <v>94</v>
      </c>
      <c r="AY132" s="18" t="s">
        <v>193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92</v>
      </c>
      <c r="BK132" s="241">
        <f>ROUND(I132*H132,2)</f>
        <v>0</v>
      </c>
      <c r="BL132" s="18" t="s">
        <v>928</v>
      </c>
      <c r="BM132" s="240" t="s">
        <v>2538</v>
      </c>
    </row>
    <row r="133" s="2" customFormat="1" ht="16.5" customHeight="1">
      <c r="A133" s="40"/>
      <c r="B133" s="41"/>
      <c r="C133" s="229" t="s">
        <v>253</v>
      </c>
      <c r="D133" s="229" t="s">
        <v>196</v>
      </c>
      <c r="E133" s="230" t="s">
        <v>2539</v>
      </c>
      <c r="F133" s="231" t="s">
        <v>2540</v>
      </c>
      <c r="G133" s="232" t="s">
        <v>207</v>
      </c>
      <c r="H133" s="233">
        <v>1</v>
      </c>
      <c r="I133" s="234"/>
      <c r="J133" s="235">
        <f>ROUND(I133*H133,2)</f>
        <v>0</v>
      </c>
      <c r="K133" s="231" t="s">
        <v>1</v>
      </c>
      <c r="L133" s="46"/>
      <c r="M133" s="236" t="s">
        <v>1</v>
      </c>
      <c r="N133" s="237" t="s">
        <v>50</v>
      </c>
      <c r="O133" s="93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0" t="s">
        <v>928</v>
      </c>
      <c r="AT133" s="240" t="s">
        <v>196</v>
      </c>
      <c r="AU133" s="240" t="s">
        <v>94</v>
      </c>
      <c r="AY133" s="18" t="s">
        <v>193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92</v>
      </c>
      <c r="BK133" s="241">
        <f>ROUND(I133*H133,2)</f>
        <v>0</v>
      </c>
      <c r="BL133" s="18" t="s">
        <v>928</v>
      </c>
      <c r="BM133" s="240" t="s">
        <v>2541</v>
      </c>
    </row>
    <row r="134" s="12" customFormat="1" ht="22.8" customHeight="1">
      <c r="A134" s="12"/>
      <c r="B134" s="213"/>
      <c r="C134" s="214"/>
      <c r="D134" s="215" t="s">
        <v>84</v>
      </c>
      <c r="E134" s="227" t="s">
        <v>2542</v>
      </c>
      <c r="F134" s="227" t="s">
        <v>2520</v>
      </c>
      <c r="G134" s="214"/>
      <c r="H134" s="214"/>
      <c r="I134" s="217"/>
      <c r="J134" s="228">
        <f>BK134</f>
        <v>0</v>
      </c>
      <c r="K134" s="214"/>
      <c r="L134" s="219"/>
      <c r="M134" s="220"/>
      <c r="N134" s="221"/>
      <c r="O134" s="221"/>
      <c r="P134" s="222">
        <f>SUM(P135:P139)</f>
        <v>0</v>
      </c>
      <c r="Q134" s="221"/>
      <c r="R134" s="222">
        <f>SUM(R135:R139)</f>
        <v>0</v>
      </c>
      <c r="S134" s="221"/>
      <c r="T134" s="223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227</v>
      </c>
      <c r="AT134" s="225" t="s">
        <v>84</v>
      </c>
      <c r="AU134" s="225" t="s">
        <v>92</v>
      </c>
      <c r="AY134" s="224" t="s">
        <v>193</v>
      </c>
      <c r="BK134" s="226">
        <f>SUM(BK135:BK139)</f>
        <v>0</v>
      </c>
    </row>
    <row r="135" s="2" customFormat="1" ht="16.5" customHeight="1">
      <c r="A135" s="40"/>
      <c r="B135" s="41"/>
      <c r="C135" s="229" t="s">
        <v>260</v>
      </c>
      <c r="D135" s="229" t="s">
        <v>196</v>
      </c>
      <c r="E135" s="230" t="s">
        <v>2543</v>
      </c>
      <c r="F135" s="231" t="s">
        <v>2544</v>
      </c>
      <c r="G135" s="232" t="s">
        <v>207</v>
      </c>
      <c r="H135" s="233">
        <v>1</v>
      </c>
      <c r="I135" s="234"/>
      <c r="J135" s="235">
        <f>ROUND(I135*H135,2)</f>
        <v>0</v>
      </c>
      <c r="K135" s="231" t="s">
        <v>1</v>
      </c>
      <c r="L135" s="46"/>
      <c r="M135" s="236" t="s">
        <v>1</v>
      </c>
      <c r="N135" s="237" t="s">
        <v>50</v>
      </c>
      <c r="O135" s="93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40" t="s">
        <v>928</v>
      </c>
      <c r="AT135" s="240" t="s">
        <v>196</v>
      </c>
      <c r="AU135" s="240" t="s">
        <v>94</v>
      </c>
      <c r="AY135" s="18" t="s">
        <v>193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92</v>
      </c>
      <c r="BK135" s="241">
        <f>ROUND(I135*H135,2)</f>
        <v>0</v>
      </c>
      <c r="BL135" s="18" t="s">
        <v>928</v>
      </c>
      <c r="BM135" s="240" t="s">
        <v>2545</v>
      </c>
    </row>
    <row r="136" s="2" customFormat="1" ht="16.5" customHeight="1">
      <c r="A136" s="40"/>
      <c r="B136" s="41"/>
      <c r="C136" s="229" t="s">
        <v>266</v>
      </c>
      <c r="D136" s="229" t="s">
        <v>196</v>
      </c>
      <c r="E136" s="230" t="s">
        <v>2546</v>
      </c>
      <c r="F136" s="231" t="s">
        <v>2547</v>
      </c>
      <c r="G136" s="232" t="s">
        <v>207</v>
      </c>
      <c r="H136" s="233">
        <v>1</v>
      </c>
      <c r="I136" s="234"/>
      <c r="J136" s="235">
        <f>ROUND(I136*H136,2)</f>
        <v>0</v>
      </c>
      <c r="K136" s="231" t="s">
        <v>1</v>
      </c>
      <c r="L136" s="46"/>
      <c r="M136" s="236" t="s">
        <v>1</v>
      </c>
      <c r="N136" s="237" t="s">
        <v>50</v>
      </c>
      <c r="O136" s="93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40" t="s">
        <v>928</v>
      </c>
      <c r="AT136" s="240" t="s">
        <v>196</v>
      </c>
      <c r="AU136" s="240" t="s">
        <v>94</v>
      </c>
      <c r="AY136" s="18" t="s">
        <v>193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92</v>
      </c>
      <c r="BK136" s="241">
        <f>ROUND(I136*H136,2)</f>
        <v>0</v>
      </c>
      <c r="BL136" s="18" t="s">
        <v>928</v>
      </c>
      <c r="BM136" s="240" t="s">
        <v>2548</v>
      </c>
    </row>
    <row r="137" s="2" customFormat="1" ht="24.15" customHeight="1">
      <c r="A137" s="40"/>
      <c r="B137" s="41"/>
      <c r="C137" s="229" t="s">
        <v>270</v>
      </c>
      <c r="D137" s="229" t="s">
        <v>196</v>
      </c>
      <c r="E137" s="230" t="s">
        <v>2549</v>
      </c>
      <c r="F137" s="231" t="s">
        <v>2550</v>
      </c>
      <c r="G137" s="232" t="s">
        <v>207</v>
      </c>
      <c r="H137" s="233">
        <v>2</v>
      </c>
      <c r="I137" s="234"/>
      <c r="J137" s="235">
        <f>ROUND(I137*H137,2)</f>
        <v>0</v>
      </c>
      <c r="K137" s="231" t="s">
        <v>1</v>
      </c>
      <c r="L137" s="46"/>
      <c r="M137" s="236" t="s">
        <v>1</v>
      </c>
      <c r="N137" s="237" t="s">
        <v>50</v>
      </c>
      <c r="O137" s="93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40" t="s">
        <v>928</v>
      </c>
      <c r="AT137" s="240" t="s">
        <v>196</v>
      </c>
      <c r="AU137" s="240" t="s">
        <v>94</v>
      </c>
      <c r="AY137" s="18" t="s">
        <v>193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92</v>
      </c>
      <c r="BK137" s="241">
        <f>ROUND(I137*H137,2)</f>
        <v>0</v>
      </c>
      <c r="BL137" s="18" t="s">
        <v>928</v>
      </c>
      <c r="BM137" s="240" t="s">
        <v>2551</v>
      </c>
    </row>
    <row r="138" s="14" customFormat="1">
      <c r="A138" s="14"/>
      <c r="B138" s="253"/>
      <c r="C138" s="254"/>
      <c r="D138" s="244" t="s">
        <v>201</v>
      </c>
      <c r="E138" s="254"/>
      <c r="F138" s="256" t="s">
        <v>2552</v>
      </c>
      <c r="G138" s="254"/>
      <c r="H138" s="257">
        <v>2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3" t="s">
        <v>201</v>
      </c>
      <c r="AU138" s="263" t="s">
        <v>94</v>
      </c>
      <c r="AV138" s="14" t="s">
        <v>94</v>
      </c>
      <c r="AW138" s="14" t="s">
        <v>4</v>
      </c>
      <c r="AX138" s="14" t="s">
        <v>92</v>
      </c>
      <c r="AY138" s="263" t="s">
        <v>193</v>
      </c>
    </row>
    <row r="139" s="2" customFormat="1" ht="21.75" customHeight="1">
      <c r="A139" s="40"/>
      <c r="B139" s="41"/>
      <c r="C139" s="229" t="s">
        <v>275</v>
      </c>
      <c r="D139" s="229" t="s">
        <v>196</v>
      </c>
      <c r="E139" s="230" t="s">
        <v>2553</v>
      </c>
      <c r="F139" s="231" t="s">
        <v>2554</v>
      </c>
      <c r="G139" s="232" t="s">
        <v>207</v>
      </c>
      <c r="H139" s="233">
        <v>1</v>
      </c>
      <c r="I139" s="234"/>
      <c r="J139" s="235">
        <f>ROUND(I139*H139,2)</f>
        <v>0</v>
      </c>
      <c r="K139" s="231" t="s">
        <v>1</v>
      </c>
      <c r="L139" s="46"/>
      <c r="M139" s="296" t="s">
        <v>1</v>
      </c>
      <c r="N139" s="297" t="s">
        <v>50</v>
      </c>
      <c r="O139" s="298"/>
      <c r="P139" s="299">
        <f>O139*H139</f>
        <v>0</v>
      </c>
      <c r="Q139" s="299">
        <v>0</v>
      </c>
      <c r="R139" s="299">
        <f>Q139*H139</f>
        <v>0</v>
      </c>
      <c r="S139" s="299">
        <v>0</v>
      </c>
      <c r="T139" s="300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40" t="s">
        <v>199</v>
      </c>
      <c r="AT139" s="240" t="s">
        <v>196</v>
      </c>
      <c r="AU139" s="240" t="s">
        <v>94</v>
      </c>
      <c r="AY139" s="18" t="s">
        <v>193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92</v>
      </c>
      <c r="BK139" s="241">
        <f>ROUND(I139*H139,2)</f>
        <v>0</v>
      </c>
      <c r="BL139" s="18" t="s">
        <v>199</v>
      </c>
      <c r="BM139" s="240" t="s">
        <v>2555</v>
      </c>
    </row>
    <row r="140" s="2" customFormat="1" ht="6.96" customHeight="1">
      <c r="A140" s="40"/>
      <c r="B140" s="68"/>
      <c r="C140" s="69"/>
      <c r="D140" s="69"/>
      <c r="E140" s="69"/>
      <c r="F140" s="69"/>
      <c r="G140" s="69"/>
      <c r="H140" s="69"/>
      <c r="I140" s="69"/>
      <c r="J140" s="69"/>
      <c r="K140" s="69"/>
      <c r="L140" s="46"/>
      <c r="M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</sheetData>
  <sheetProtection sheet="1" autoFilter="0" formatColumns="0" formatRows="0" objects="1" scenarios="1" spinCount="100000" saltValue="22BsyMRCq1pc6I+cn4iMS0/RVJWDjWcdkDYP8m1d3tR6OeNIOBP+z9MTzGaKUmAyvIvOhWkwKCn+9piS3iKSQg==" hashValue="ivI6TPMyl9hbIc0zhSTTavRNjlz6Qd6TLXLE2poapPhnjctcvO3qvD2OMihlFLKk9AGAsv9ZA7xe8O2F5BXmUA==" algorithmName="SHA-512" password="CF7A"/>
  <autoFilter ref="C123:K1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hidden="1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94</v>
      </c>
    </row>
    <row r="4" hidden="1" s="1" customFormat="1" ht="24.96" customHeight="1">
      <c r="B4" s="21"/>
      <c r="D4" s="151" t="s">
        <v>132</v>
      </c>
      <c r="L4" s="21"/>
      <c r="M4" s="15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53" t="s">
        <v>16</v>
      </c>
      <c r="L6" s="21"/>
    </row>
    <row r="7" hidden="1" s="1" customFormat="1" ht="16.5" customHeight="1">
      <c r="B7" s="21"/>
      <c r="E7" s="154" t="str">
        <f>'Rekapitulace stavby'!K6</f>
        <v>Stavební elektroinstalace v AKO1 VDJ Jesenice I</v>
      </c>
      <c r="F7" s="153"/>
      <c r="G7" s="153"/>
      <c r="H7" s="153"/>
      <c r="L7" s="21"/>
    </row>
    <row r="8" hidden="1" s="1" customFormat="1" ht="12" customHeight="1">
      <c r="B8" s="21"/>
      <c r="D8" s="153" t="s">
        <v>145</v>
      </c>
      <c r="L8" s="21"/>
    </row>
    <row r="9" hidden="1" s="2" customFormat="1" ht="16.5" customHeight="1">
      <c r="A9" s="40"/>
      <c r="B9" s="46"/>
      <c r="C9" s="40"/>
      <c r="D9" s="40"/>
      <c r="E9" s="154" t="s">
        <v>2556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53" t="s">
        <v>153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55" t="s">
        <v>2557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53" t="s">
        <v>18</v>
      </c>
      <c r="E13" s="40"/>
      <c r="F13" s="143" t="s">
        <v>1</v>
      </c>
      <c r="G13" s="40"/>
      <c r="H13" s="40"/>
      <c r="I13" s="153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53" t="s">
        <v>20</v>
      </c>
      <c r="E14" s="40"/>
      <c r="F14" s="143" t="s">
        <v>21</v>
      </c>
      <c r="G14" s="40"/>
      <c r="H14" s="40"/>
      <c r="I14" s="153" t="s">
        <v>22</v>
      </c>
      <c r="J14" s="156" t="str">
        <f>'Rekapitulace stavby'!AN8</f>
        <v>30. 11. 2023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53" t="s">
        <v>28</v>
      </c>
      <c r="E16" s="40"/>
      <c r="F16" s="40"/>
      <c r="G16" s="40"/>
      <c r="H16" s="40"/>
      <c r="I16" s="153" t="s">
        <v>29</v>
      </c>
      <c r="J16" s="143" t="s">
        <v>30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43" t="s">
        <v>31</v>
      </c>
      <c r="F17" s="40"/>
      <c r="G17" s="40"/>
      <c r="H17" s="40"/>
      <c r="I17" s="153" t="s">
        <v>32</v>
      </c>
      <c r="J17" s="143" t="s">
        <v>33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53" t="s">
        <v>34</v>
      </c>
      <c r="E19" s="40"/>
      <c r="F19" s="40"/>
      <c r="G19" s="40"/>
      <c r="H19" s="40"/>
      <c r="I19" s="153" t="s">
        <v>29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3" t="s">
        <v>32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53" t="s">
        <v>36</v>
      </c>
      <c r="E22" s="40"/>
      <c r="F22" s="40"/>
      <c r="G22" s="40"/>
      <c r="H22" s="40"/>
      <c r="I22" s="153" t="s">
        <v>29</v>
      </c>
      <c r="J22" s="143" t="s">
        <v>37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43" t="s">
        <v>38</v>
      </c>
      <c r="F23" s="40"/>
      <c r="G23" s="40"/>
      <c r="H23" s="40"/>
      <c r="I23" s="153" t="s">
        <v>32</v>
      </c>
      <c r="J23" s="143" t="s">
        <v>39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53" t="s">
        <v>41</v>
      </c>
      <c r="E25" s="40"/>
      <c r="F25" s="40"/>
      <c r="G25" s="40"/>
      <c r="H25" s="40"/>
      <c r="I25" s="153" t="s">
        <v>29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43" t="str">
        <f>IF('Rekapitulace stavby'!E20="","",'Rekapitulace stavby'!E20)</f>
        <v>Ing. Karel Řeháček</v>
      </c>
      <c r="F26" s="40"/>
      <c r="G26" s="40"/>
      <c r="H26" s="40"/>
      <c r="I26" s="153" t="s">
        <v>32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53" t="s">
        <v>43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238.5" customHeight="1">
      <c r="A29" s="157"/>
      <c r="B29" s="158"/>
      <c r="C29" s="157"/>
      <c r="D29" s="157"/>
      <c r="E29" s="159" t="s">
        <v>162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1"/>
      <c r="J31" s="161"/>
      <c r="K31" s="16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45</v>
      </c>
      <c r="E32" s="40"/>
      <c r="F32" s="40"/>
      <c r="G32" s="40"/>
      <c r="H32" s="40"/>
      <c r="I32" s="40"/>
      <c r="J32" s="163">
        <f>ROUND(J122,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47</v>
      </c>
      <c r="G34" s="40"/>
      <c r="H34" s="40"/>
      <c r="I34" s="164" t="s">
        <v>46</v>
      </c>
      <c r="J34" s="164" t="s">
        <v>48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5" t="s">
        <v>49</v>
      </c>
      <c r="E35" s="153" t="s">
        <v>50</v>
      </c>
      <c r="F35" s="166">
        <f>ROUND((SUM(BE122:BE258)),  2)</f>
        <v>0</v>
      </c>
      <c r="G35" s="40"/>
      <c r="H35" s="40"/>
      <c r="I35" s="167">
        <v>0.20999999999999999</v>
      </c>
      <c r="J35" s="166">
        <f>ROUND(((SUM(BE122:BE258))*I35),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53" t="s">
        <v>51</v>
      </c>
      <c r="F36" s="166">
        <f>ROUND((SUM(BF122:BF258)),  2)</f>
        <v>0</v>
      </c>
      <c r="G36" s="40"/>
      <c r="H36" s="40"/>
      <c r="I36" s="167">
        <v>0.14999999999999999</v>
      </c>
      <c r="J36" s="166">
        <f>ROUND(((SUM(BF122:BF258))*I36),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52</v>
      </c>
      <c r="F37" s="166">
        <f>ROUND((SUM(BG122:BG258)),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3" t="s">
        <v>53</v>
      </c>
      <c r="F38" s="166">
        <f>ROUND((SUM(BH122:BH258)),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54</v>
      </c>
      <c r="F39" s="166">
        <f>ROUND((SUM(BI122:BI258)),  2)</f>
        <v>0</v>
      </c>
      <c r="G39" s="40"/>
      <c r="H39" s="40"/>
      <c r="I39" s="167">
        <v>0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8"/>
      <c r="D41" s="169" t="s">
        <v>55</v>
      </c>
      <c r="E41" s="170"/>
      <c r="F41" s="170"/>
      <c r="G41" s="171" t="s">
        <v>56</v>
      </c>
      <c r="H41" s="172" t="s">
        <v>57</v>
      </c>
      <c r="I41" s="170"/>
      <c r="J41" s="173">
        <f>SUM(J32:J39)</f>
        <v>0</v>
      </c>
      <c r="K41" s="174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5"/>
      <c r="D50" s="175" t="s">
        <v>58</v>
      </c>
      <c r="E50" s="176"/>
      <c r="F50" s="176"/>
      <c r="G50" s="175" t="s">
        <v>59</v>
      </c>
      <c r="H50" s="176"/>
      <c r="I50" s="176"/>
      <c r="J50" s="176"/>
      <c r="K50" s="176"/>
      <c r="L50" s="65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40"/>
      <c r="B61" s="46"/>
      <c r="C61" s="40"/>
      <c r="D61" s="177" t="s">
        <v>60</v>
      </c>
      <c r="E61" s="178"/>
      <c r="F61" s="179" t="s">
        <v>61</v>
      </c>
      <c r="G61" s="177" t="s">
        <v>60</v>
      </c>
      <c r="H61" s="178"/>
      <c r="I61" s="178"/>
      <c r="J61" s="180" t="s">
        <v>61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40"/>
      <c r="B65" s="46"/>
      <c r="C65" s="40"/>
      <c r="D65" s="175" t="s">
        <v>62</v>
      </c>
      <c r="E65" s="181"/>
      <c r="F65" s="181"/>
      <c r="G65" s="175" t="s">
        <v>63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40"/>
      <c r="B76" s="46"/>
      <c r="C76" s="40"/>
      <c r="D76" s="177" t="s">
        <v>60</v>
      </c>
      <c r="E76" s="178"/>
      <c r="F76" s="179" t="s">
        <v>61</v>
      </c>
      <c r="G76" s="177" t="s">
        <v>60</v>
      </c>
      <c r="H76" s="178"/>
      <c r="I76" s="178"/>
      <c r="J76" s="180" t="s">
        <v>61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hidden="1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hidden="1"/>
    <row r="79" hidden="1"/>
    <row r="80" hidden="1"/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163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Stavební elektroinstalace v AKO1 VDJ Jesenice I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145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6" t="s">
        <v>2556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153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 xml:space="preserve">SO02.1 - Elektrotechnická část 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20</v>
      </c>
      <c r="D91" s="42"/>
      <c r="E91" s="42"/>
      <c r="F91" s="28" t="str">
        <f>F14</f>
        <v>VDJ Jesenice 1, Vestecká 151, 252 50 Vestec</v>
      </c>
      <c r="G91" s="42"/>
      <c r="H91" s="42"/>
      <c r="I91" s="33" t="s">
        <v>22</v>
      </c>
      <c r="J91" s="81" t="str">
        <f>IF(J14="","",J14)</f>
        <v>30. 11. 2023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3" t="s">
        <v>28</v>
      </c>
      <c r="D93" s="42"/>
      <c r="E93" s="42"/>
      <c r="F93" s="28" t="str">
        <f>E17</f>
        <v>Voda Želivka a.s.</v>
      </c>
      <c r="G93" s="42"/>
      <c r="H93" s="42"/>
      <c r="I93" s="33" t="s">
        <v>36</v>
      </c>
      <c r="J93" s="38" t="str">
        <f>E23</f>
        <v>MPC System, společnost s r.o.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41</v>
      </c>
      <c r="J94" s="38" t="str">
        <f>E26</f>
        <v>Ing. Karel Řeháček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7" t="s">
        <v>164</v>
      </c>
      <c r="D96" s="188"/>
      <c r="E96" s="188"/>
      <c r="F96" s="188"/>
      <c r="G96" s="188"/>
      <c r="H96" s="188"/>
      <c r="I96" s="188"/>
      <c r="J96" s="189" t="s">
        <v>165</v>
      </c>
      <c r="K96" s="188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90" t="s">
        <v>166</v>
      </c>
      <c r="D98" s="42"/>
      <c r="E98" s="42"/>
      <c r="F98" s="42"/>
      <c r="G98" s="42"/>
      <c r="H98" s="42"/>
      <c r="I98" s="42"/>
      <c r="J98" s="112">
        <f>J122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167</v>
      </c>
    </row>
    <row r="99" s="9" customFormat="1" ht="24.96" customHeight="1">
      <c r="A99" s="9"/>
      <c r="B99" s="191"/>
      <c r="C99" s="192"/>
      <c r="D99" s="193" t="s">
        <v>168</v>
      </c>
      <c r="E99" s="194"/>
      <c r="F99" s="194"/>
      <c r="G99" s="194"/>
      <c r="H99" s="194"/>
      <c r="I99" s="194"/>
      <c r="J99" s="195">
        <f>J123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35"/>
      <c r="D100" s="198" t="s">
        <v>2558</v>
      </c>
      <c r="E100" s="199"/>
      <c r="F100" s="199"/>
      <c r="G100" s="199"/>
      <c r="H100" s="199"/>
      <c r="I100" s="199"/>
      <c r="J100" s="200">
        <f>J124</f>
        <v>0</v>
      </c>
      <c r="K100" s="135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68"/>
      <c r="C102" s="69"/>
      <c r="D102" s="69"/>
      <c r="E102" s="69"/>
      <c r="F102" s="69"/>
      <c r="G102" s="69"/>
      <c r="H102" s="69"/>
      <c r="I102" s="69"/>
      <c r="J102" s="69"/>
      <c r="K102" s="69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6" s="2" customFormat="1" ht="6.96" customHeight="1">
      <c r="A106" s="40"/>
      <c r="B106" s="70"/>
      <c r="C106" s="71"/>
      <c r="D106" s="71"/>
      <c r="E106" s="71"/>
      <c r="F106" s="71"/>
      <c r="G106" s="71"/>
      <c r="H106" s="71"/>
      <c r="I106" s="71"/>
      <c r="J106" s="71"/>
      <c r="K106" s="71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24.96" customHeight="1">
      <c r="A107" s="40"/>
      <c r="B107" s="41"/>
      <c r="C107" s="24" t="s">
        <v>179</v>
      </c>
      <c r="D107" s="42"/>
      <c r="E107" s="42"/>
      <c r="F107" s="42"/>
      <c r="G107" s="42"/>
      <c r="H107" s="42"/>
      <c r="I107" s="42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6.96" customHeight="1">
      <c r="A108" s="40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2" customHeight="1">
      <c r="A109" s="40"/>
      <c r="B109" s="41"/>
      <c r="C109" s="33" t="s">
        <v>16</v>
      </c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6.5" customHeight="1">
      <c r="A110" s="40"/>
      <c r="B110" s="41"/>
      <c r="C110" s="42"/>
      <c r="D110" s="42"/>
      <c r="E110" s="186" t="str">
        <f>E7</f>
        <v>Stavební elektroinstalace v AKO1 VDJ Jesenice I</v>
      </c>
      <c r="F110" s="33"/>
      <c r="G110" s="33"/>
      <c r="H110" s="33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1" customFormat="1" ht="12" customHeight="1">
      <c r="B111" s="22"/>
      <c r="C111" s="33" t="s">
        <v>145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="2" customFormat="1" ht="16.5" customHeight="1">
      <c r="A112" s="40"/>
      <c r="B112" s="41"/>
      <c r="C112" s="42"/>
      <c r="D112" s="42"/>
      <c r="E112" s="186" t="s">
        <v>2556</v>
      </c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2" customHeight="1">
      <c r="A113" s="40"/>
      <c r="B113" s="41"/>
      <c r="C113" s="33" t="s">
        <v>153</v>
      </c>
      <c r="D113" s="42"/>
      <c r="E113" s="42"/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6.5" customHeight="1">
      <c r="A114" s="40"/>
      <c r="B114" s="41"/>
      <c r="C114" s="42"/>
      <c r="D114" s="42"/>
      <c r="E114" s="78" t="str">
        <f>E11</f>
        <v xml:space="preserve">SO02.1 - Elektrotechnická část </v>
      </c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6.96" customHeight="1">
      <c r="A115" s="40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2" customHeight="1">
      <c r="A116" s="40"/>
      <c r="B116" s="41"/>
      <c r="C116" s="33" t="s">
        <v>20</v>
      </c>
      <c r="D116" s="42"/>
      <c r="E116" s="42"/>
      <c r="F116" s="28" t="str">
        <f>F14</f>
        <v>VDJ Jesenice 1, Vestecká 151, 252 50 Vestec</v>
      </c>
      <c r="G116" s="42"/>
      <c r="H116" s="42"/>
      <c r="I116" s="33" t="s">
        <v>22</v>
      </c>
      <c r="J116" s="81" t="str">
        <f>IF(J14="","",J14)</f>
        <v>30. 11. 2023</v>
      </c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6.96" customHeight="1">
      <c r="A117" s="40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25.65" customHeight="1">
      <c r="A118" s="40"/>
      <c r="B118" s="41"/>
      <c r="C118" s="33" t="s">
        <v>28</v>
      </c>
      <c r="D118" s="42"/>
      <c r="E118" s="42"/>
      <c r="F118" s="28" t="str">
        <f>E17</f>
        <v>Voda Želivka a.s.</v>
      </c>
      <c r="G118" s="42"/>
      <c r="H118" s="42"/>
      <c r="I118" s="33" t="s">
        <v>36</v>
      </c>
      <c r="J118" s="38" t="str">
        <f>E23</f>
        <v>MPC System, společnost s r.o.</v>
      </c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5.15" customHeight="1">
      <c r="A119" s="40"/>
      <c r="B119" s="41"/>
      <c r="C119" s="33" t="s">
        <v>34</v>
      </c>
      <c r="D119" s="42"/>
      <c r="E119" s="42"/>
      <c r="F119" s="28" t="str">
        <f>IF(E20="","",E20)</f>
        <v>Vyplň údaj</v>
      </c>
      <c r="G119" s="42"/>
      <c r="H119" s="42"/>
      <c r="I119" s="33" t="s">
        <v>41</v>
      </c>
      <c r="J119" s="38" t="str">
        <f>E26</f>
        <v>Ing. Karel Řeháček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0.32" customHeight="1">
      <c r="A120" s="40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11" customFormat="1" ht="29.28" customHeight="1">
      <c r="A121" s="202"/>
      <c r="B121" s="203"/>
      <c r="C121" s="204" t="s">
        <v>180</v>
      </c>
      <c r="D121" s="205" t="s">
        <v>70</v>
      </c>
      <c r="E121" s="205" t="s">
        <v>66</v>
      </c>
      <c r="F121" s="205" t="s">
        <v>67</v>
      </c>
      <c r="G121" s="205" t="s">
        <v>181</v>
      </c>
      <c r="H121" s="205" t="s">
        <v>182</v>
      </c>
      <c r="I121" s="205" t="s">
        <v>183</v>
      </c>
      <c r="J121" s="205" t="s">
        <v>165</v>
      </c>
      <c r="K121" s="206" t="s">
        <v>184</v>
      </c>
      <c r="L121" s="207"/>
      <c r="M121" s="102" t="s">
        <v>1</v>
      </c>
      <c r="N121" s="103" t="s">
        <v>49</v>
      </c>
      <c r="O121" s="103" t="s">
        <v>185</v>
      </c>
      <c r="P121" s="103" t="s">
        <v>186</v>
      </c>
      <c r="Q121" s="103" t="s">
        <v>187</v>
      </c>
      <c r="R121" s="103" t="s">
        <v>188</v>
      </c>
      <c r="S121" s="103" t="s">
        <v>189</v>
      </c>
      <c r="T121" s="104" t="s">
        <v>190</v>
      </c>
      <c r="U121" s="202"/>
      <c r="V121" s="202"/>
      <c r="W121" s="202"/>
      <c r="X121" s="202"/>
      <c r="Y121" s="202"/>
      <c r="Z121" s="202"/>
      <c r="AA121" s="202"/>
      <c r="AB121" s="202"/>
      <c r="AC121" s="202"/>
      <c r="AD121" s="202"/>
      <c r="AE121" s="202"/>
    </row>
    <row r="122" s="2" customFormat="1" ht="22.8" customHeight="1">
      <c r="A122" s="40"/>
      <c r="B122" s="41"/>
      <c r="C122" s="109" t="s">
        <v>191</v>
      </c>
      <c r="D122" s="42"/>
      <c r="E122" s="42"/>
      <c r="F122" s="42"/>
      <c r="G122" s="42"/>
      <c r="H122" s="42"/>
      <c r="I122" s="42"/>
      <c r="J122" s="208">
        <f>BK122</f>
        <v>0</v>
      </c>
      <c r="K122" s="42"/>
      <c r="L122" s="46"/>
      <c r="M122" s="105"/>
      <c r="N122" s="209"/>
      <c r="O122" s="106"/>
      <c r="P122" s="210">
        <f>P123</f>
        <v>0</v>
      </c>
      <c r="Q122" s="106"/>
      <c r="R122" s="210">
        <f>R123</f>
        <v>0</v>
      </c>
      <c r="S122" s="106"/>
      <c r="T122" s="211">
        <f>T123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84</v>
      </c>
      <c r="AU122" s="18" t="s">
        <v>167</v>
      </c>
      <c r="BK122" s="212">
        <f>BK123</f>
        <v>0</v>
      </c>
    </row>
    <row r="123" s="12" customFormat="1" ht="25.92" customHeight="1">
      <c r="A123" s="12"/>
      <c r="B123" s="213"/>
      <c r="C123" s="214"/>
      <c r="D123" s="215" t="s">
        <v>84</v>
      </c>
      <c r="E123" s="216" t="s">
        <v>192</v>
      </c>
      <c r="F123" s="216" t="s">
        <v>192</v>
      </c>
      <c r="G123" s="214"/>
      <c r="H123" s="214"/>
      <c r="I123" s="217"/>
      <c r="J123" s="218">
        <f>BK123</f>
        <v>0</v>
      </c>
      <c r="K123" s="214"/>
      <c r="L123" s="219"/>
      <c r="M123" s="220"/>
      <c r="N123" s="221"/>
      <c r="O123" s="221"/>
      <c r="P123" s="222">
        <f>P124</f>
        <v>0</v>
      </c>
      <c r="Q123" s="221"/>
      <c r="R123" s="222">
        <f>R124</f>
        <v>0</v>
      </c>
      <c r="S123" s="221"/>
      <c r="T123" s="22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4" t="s">
        <v>92</v>
      </c>
      <c r="AT123" s="225" t="s">
        <v>84</v>
      </c>
      <c r="AU123" s="225" t="s">
        <v>85</v>
      </c>
      <c r="AY123" s="224" t="s">
        <v>193</v>
      </c>
      <c r="BK123" s="226">
        <f>BK124</f>
        <v>0</v>
      </c>
    </row>
    <row r="124" s="12" customFormat="1" ht="22.8" customHeight="1">
      <c r="A124" s="12"/>
      <c r="B124" s="213"/>
      <c r="C124" s="214"/>
      <c r="D124" s="215" t="s">
        <v>84</v>
      </c>
      <c r="E124" s="227" t="s">
        <v>2559</v>
      </c>
      <c r="F124" s="227" t="s">
        <v>2560</v>
      </c>
      <c r="G124" s="214"/>
      <c r="H124" s="214"/>
      <c r="I124" s="217"/>
      <c r="J124" s="228">
        <f>BK124</f>
        <v>0</v>
      </c>
      <c r="K124" s="214"/>
      <c r="L124" s="219"/>
      <c r="M124" s="220"/>
      <c r="N124" s="221"/>
      <c r="O124" s="221"/>
      <c r="P124" s="222">
        <f>SUM(P125:P258)</f>
        <v>0</v>
      </c>
      <c r="Q124" s="221"/>
      <c r="R124" s="222">
        <f>SUM(R125:R258)</f>
        <v>0</v>
      </c>
      <c r="S124" s="221"/>
      <c r="T124" s="223">
        <f>SUM(T125:T258)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92</v>
      </c>
      <c r="AT124" s="225" t="s">
        <v>84</v>
      </c>
      <c r="AU124" s="225" t="s">
        <v>92</v>
      </c>
      <c r="AY124" s="224" t="s">
        <v>193</v>
      </c>
      <c r="BK124" s="226">
        <f>SUM(BK125:BK258)</f>
        <v>0</v>
      </c>
    </row>
    <row r="125" s="2" customFormat="1" ht="76.35" customHeight="1">
      <c r="A125" s="40"/>
      <c r="B125" s="41"/>
      <c r="C125" s="229" t="s">
        <v>92</v>
      </c>
      <c r="D125" s="229" t="s">
        <v>196</v>
      </c>
      <c r="E125" s="230" t="s">
        <v>761</v>
      </c>
      <c r="F125" s="231" t="s">
        <v>2561</v>
      </c>
      <c r="G125" s="232" t="s">
        <v>256</v>
      </c>
      <c r="H125" s="233">
        <v>1</v>
      </c>
      <c r="I125" s="234"/>
      <c r="J125" s="235">
        <f>ROUND(I125*H125,2)</f>
        <v>0</v>
      </c>
      <c r="K125" s="231" t="s">
        <v>1</v>
      </c>
      <c r="L125" s="46"/>
      <c r="M125" s="236" t="s">
        <v>1</v>
      </c>
      <c r="N125" s="237" t="s">
        <v>50</v>
      </c>
      <c r="O125" s="93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40" t="s">
        <v>2224</v>
      </c>
      <c r="AT125" s="240" t="s">
        <v>196</v>
      </c>
      <c r="AU125" s="240" t="s">
        <v>94</v>
      </c>
      <c r="AY125" s="18" t="s">
        <v>193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92</v>
      </c>
      <c r="BK125" s="241">
        <f>ROUND(I125*H125,2)</f>
        <v>0</v>
      </c>
      <c r="BL125" s="18" t="s">
        <v>2224</v>
      </c>
      <c r="BM125" s="240" t="s">
        <v>2562</v>
      </c>
    </row>
    <row r="126" s="2" customFormat="1" ht="44.25" customHeight="1">
      <c r="A126" s="40"/>
      <c r="B126" s="41"/>
      <c r="C126" s="229" t="s">
        <v>94</v>
      </c>
      <c r="D126" s="229" t="s">
        <v>196</v>
      </c>
      <c r="E126" s="230" t="s">
        <v>766</v>
      </c>
      <c r="F126" s="231" t="s">
        <v>2563</v>
      </c>
      <c r="G126" s="232" t="s">
        <v>256</v>
      </c>
      <c r="H126" s="233">
        <v>1</v>
      </c>
      <c r="I126" s="234"/>
      <c r="J126" s="235">
        <f>ROUND(I126*H126,2)</f>
        <v>0</v>
      </c>
      <c r="K126" s="231" t="s">
        <v>1</v>
      </c>
      <c r="L126" s="46"/>
      <c r="M126" s="236" t="s">
        <v>1</v>
      </c>
      <c r="N126" s="237" t="s">
        <v>50</v>
      </c>
      <c r="O126" s="93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40" t="s">
        <v>2224</v>
      </c>
      <c r="AT126" s="240" t="s">
        <v>196</v>
      </c>
      <c r="AU126" s="240" t="s">
        <v>94</v>
      </c>
      <c r="AY126" s="18" t="s">
        <v>193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92</v>
      </c>
      <c r="BK126" s="241">
        <f>ROUND(I126*H126,2)</f>
        <v>0</v>
      </c>
      <c r="BL126" s="18" t="s">
        <v>2224</v>
      </c>
      <c r="BM126" s="240" t="s">
        <v>2564</v>
      </c>
    </row>
    <row r="127" s="2" customFormat="1" ht="62.7" customHeight="1">
      <c r="A127" s="40"/>
      <c r="B127" s="41"/>
      <c r="C127" s="229" t="s">
        <v>211</v>
      </c>
      <c r="D127" s="229" t="s">
        <v>196</v>
      </c>
      <c r="E127" s="230" t="s">
        <v>770</v>
      </c>
      <c r="F127" s="231" t="s">
        <v>2565</v>
      </c>
      <c r="G127" s="232" t="s">
        <v>256</v>
      </c>
      <c r="H127" s="233">
        <v>1</v>
      </c>
      <c r="I127" s="234"/>
      <c r="J127" s="235">
        <f>ROUND(I127*H127,2)</f>
        <v>0</v>
      </c>
      <c r="K127" s="231" t="s">
        <v>1</v>
      </c>
      <c r="L127" s="46"/>
      <c r="M127" s="236" t="s">
        <v>1</v>
      </c>
      <c r="N127" s="237" t="s">
        <v>50</v>
      </c>
      <c r="O127" s="93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0" t="s">
        <v>2224</v>
      </c>
      <c r="AT127" s="240" t="s">
        <v>196</v>
      </c>
      <c r="AU127" s="240" t="s">
        <v>94</v>
      </c>
      <c r="AY127" s="18" t="s">
        <v>193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92</v>
      </c>
      <c r="BK127" s="241">
        <f>ROUND(I127*H127,2)</f>
        <v>0</v>
      </c>
      <c r="BL127" s="18" t="s">
        <v>2224</v>
      </c>
      <c r="BM127" s="240" t="s">
        <v>2566</v>
      </c>
    </row>
    <row r="128" s="2" customFormat="1" ht="37.8" customHeight="1">
      <c r="A128" s="40"/>
      <c r="B128" s="41"/>
      <c r="C128" s="229" t="s">
        <v>199</v>
      </c>
      <c r="D128" s="229" t="s">
        <v>196</v>
      </c>
      <c r="E128" s="230" t="s">
        <v>775</v>
      </c>
      <c r="F128" s="231" t="s">
        <v>2567</v>
      </c>
      <c r="G128" s="232" t="s">
        <v>256</v>
      </c>
      <c r="H128" s="233">
        <v>9</v>
      </c>
      <c r="I128" s="234"/>
      <c r="J128" s="235">
        <f>ROUND(I128*H128,2)</f>
        <v>0</v>
      </c>
      <c r="K128" s="231" t="s">
        <v>1</v>
      </c>
      <c r="L128" s="46"/>
      <c r="M128" s="236" t="s">
        <v>1</v>
      </c>
      <c r="N128" s="237" t="s">
        <v>50</v>
      </c>
      <c r="O128" s="93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40" t="s">
        <v>2224</v>
      </c>
      <c r="AT128" s="240" t="s">
        <v>196</v>
      </c>
      <c r="AU128" s="240" t="s">
        <v>94</v>
      </c>
      <c r="AY128" s="18" t="s">
        <v>193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92</v>
      </c>
      <c r="BK128" s="241">
        <f>ROUND(I128*H128,2)</f>
        <v>0</v>
      </c>
      <c r="BL128" s="18" t="s">
        <v>2224</v>
      </c>
      <c r="BM128" s="240" t="s">
        <v>2568</v>
      </c>
    </row>
    <row r="129" s="2" customFormat="1" ht="24.15" customHeight="1">
      <c r="A129" s="40"/>
      <c r="B129" s="41"/>
      <c r="C129" s="229" t="s">
        <v>227</v>
      </c>
      <c r="D129" s="229" t="s">
        <v>196</v>
      </c>
      <c r="E129" s="230" t="s">
        <v>779</v>
      </c>
      <c r="F129" s="231" t="s">
        <v>2569</v>
      </c>
      <c r="G129" s="232" t="s">
        <v>256</v>
      </c>
      <c r="H129" s="233">
        <v>2</v>
      </c>
      <c r="I129" s="234"/>
      <c r="J129" s="235">
        <f>ROUND(I129*H129,2)</f>
        <v>0</v>
      </c>
      <c r="K129" s="231" t="s">
        <v>1</v>
      </c>
      <c r="L129" s="46"/>
      <c r="M129" s="236" t="s">
        <v>1</v>
      </c>
      <c r="N129" s="237" t="s">
        <v>50</v>
      </c>
      <c r="O129" s="93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40" t="s">
        <v>2224</v>
      </c>
      <c r="AT129" s="240" t="s">
        <v>196</v>
      </c>
      <c r="AU129" s="240" t="s">
        <v>94</v>
      </c>
      <c r="AY129" s="18" t="s">
        <v>193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92</v>
      </c>
      <c r="BK129" s="241">
        <f>ROUND(I129*H129,2)</f>
        <v>0</v>
      </c>
      <c r="BL129" s="18" t="s">
        <v>2224</v>
      </c>
      <c r="BM129" s="240" t="s">
        <v>2570</v>
      </c>
    </row>
    <row r="130" s="2" customFormat="1" ht="24.15" customHeight="1">
      <c r="A130" s="40"/>
      <c r="B130" s="41"/>
      <c r="C130" s="229" t="s">
        <v>253</v>
      </c>
      <c r="D130" s="229" t="s">
        <v>196</v>
      </c>
      <c r="E130" s="230" t="s">
        <v>783</v>
      </c>
      <c r="F130" s="231" t="s">
        <v>2571</v>
      </c>
      <c r="G130" s="232" t="s">
        <v>256</v>
      </c>
      <c r="H130" s="233">
        <v>5</v>
      </c>
      <c r="I130" s="234"/>
      <c r="J130" s="235">
        <f>ROUND(I130*H130,2)</f>
        <v>0</v>
      </c>
      <c r="K130" s="231" t="s">
        <v>1</v>
      </c>
      <c r="L130" s="46"/>
      <c r="M130" s="236" t="s">
        <v>1</v>
      </c>
      <c r="N130" s="237" t="s">
        <v>50</v>
      </c>
      <c r="O130" s="93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40" t="s">
        <v>2224</v>
      </c>
      <c r="AT130" s="240" t="s">
        <v>196</v>
      </c>
      <c r="AU130" s="240" t="s">
        <v>94</v>
      </c>
      <c r="AY130" s="18" t="s">
        <v>193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92</v>
      </c>
      <c r="BK130" s="241">
        <f>ROUND(I130*H130,2)</f>
        <v>0</v>
      </c>
      <c r="BL130" s="18" t="s">
        <v>2224</v>
      </c>
      <c r="BM130" s="240" t="s">
        <v>2572</v>
      </c>
    </row>
    <row r="131" s="2" customFormat="1" ht="24.15" customHeight="1">
      <c r="A131" s="40"/>
      <c r="B131" s="41"/>
      <c r="C131" s="229" t="s">
        <v>260</v>
      </c>
      <c r="D131" s="229" t="s">
        <v>196</v>
      </c>
      <c r="E131" s="230" t="s">
        <v>787</v>
      </c>
      <c r="F131" s="231" t="s">
        <v>2573</v>
      </c>
      <c r="G131" s="232" t="s">
        <v>256</v>
      </c>
      <c r="H131" s="233">
        <v>2</v>
      </c>
      <c r="I131" s="234"/>
      <c r="J131" s="235">
        <f>ROUND(I131*H131,2)</f>
        <v>0</v>
      </c>
      <c r="K131" s="231" t="s">
        <v>1</v>
      </c>
      <c r="L131" s="46"/>
      <c r="M131" s="236" t="s">
        <v>1</v>
      </c>
      <c r="N131" s="237" t="s">
        <v>50</v>
      </c>
      <c r="O131" s="93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40" t="s">
        <v>2224</v>
      </c>
      <c r="AT131" s="240" t="s">
        <v>196</v>
      </c>
      <c r="AU131" s="240" t="s">
        <v>94</v>
      </c>
      <c r="AY131" s="18" t="s">
        <v>193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92</v>
      </c>
      <c r="BK131" s="241">
        <f>ROUND(I131*H131,2)</f>
        <v>0</v>
      </c>
      <c r="BL131" s="18" t="s">
        <v>2224</v>
      </c>
      <c r="BM131" s="240" t="s">
        <v>2574</v>
      </c>
    </row>
    <row r="132" s="2" customFormat="1" ht="24.15" customHeight="1">
      <c r="A132" s="40"/>
      <c r="B132" s="41"/>
      <c r="C132" s="229" t="s">
        <v>266</v>
      </c>
      <c r="D132" s="229" t="s">
        <v>196</v>
      </c>
      <c r="E132" s="230" t="s">
        <v>791</v>
      </c>
      <c r="F132" s="231" t="s">
        <v>2575</v>
      </c>
      <c r="G132" s="232" t="s">
        <v>256</v>
      </c>
      <c r="H132" s="233">
        <v>1</v>
      </c>
      <c r="I132" s="234"/>
      <c r="J132" s="235">
        <f>ROUND(I132*H132,2)</f>
        <v>0</v>
      </c>
      <c r="K132" s="231" t="s">
        <v>1</v>
      </c>
      <c r="L132" s="46"/>
      <c r="M132" s="236" t="s">
        <v>1</v>
      </c>
      <c r="N132" s="237" t="s">
        <v>50</v>
      </c>
      <c r="O132" s="93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40" t="s">
        <v>2224</v>
      </c>
      <c r="AT132" s="240" t="s">
        <v>196</v>
      </c>
      <c r="AU132" s="240" t="s">
        <v>94</v>
      </c>
      <c r="AY132" s="18" t="s">
        <v>193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92</v>
      </c>
      <c r="BK132" s="241">
        <f>ROUND(I132*H132,2)</f>
        <v>0</v>
      </c>
      <c r="BL132" s="18" t="s">
        <v>2224</v>
      </c>
      <c r="BM132" s="240" t="s">
        <v>2576</v>
      </c>
    </row>
    <row r="133" s="2" customFormat="1" ht="24.15" customHeight="1">
      <c r="A133" s="40"/>
      <c r="B133" s="41"/>
      <c r="C133" s="229" t="s">
        <v>270</v>
      </c>
      <c r="D133" s="229" t="s">
        <v>196</v>
      </c>
      <c r="E133" s="230" t="s">
        <v>797</v>
      </c>
      <c r="F133" s="231" t="s">
        <v>2577</v>
      </c>
      <c r="G133" s="232" t="s">
        <v>256</v>
      </c>
      <c r="H133" s="233">
        <v>1</v>
      </c>
      <c r="I133" s="234"/>
      <c r="J133" s="235">
        <f>ROUND(I133*H133,2)</f>
        <v>0</v>
      </c>
      <c r="K133" s="231" t="s">
        <v>1</v>
      </c>
      <c r="L133" s="46"/>
      <c r="M133" s="236" t="s">
        <v>1</v>
      </c>
      <c r="N133" s="237" t="s">
        <v>50</v>
      </c>
      <c r="O133" s="93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0" t="s">
        <v>2224</v>
      </c>
      <c r="AT133" s="240" t="s">
        <v>196</v>
      </c>
      <c r="AU133" s="240" t="s">
        <v>94</v>
      </c>
      <c r="AY133" s="18" t="s">
        <v>193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92</v>
      </c>
      <c r="BK133" s="241">
        <f>ROUND(I133*H133,2)</f>
        <v>0</v>
      </c>
      <c r="BL133" s="18" t="s">
        <v>2224</v>
      </c>
      <c r="BM133" s="240" t="s">
        <v>2578</v>
      </c>
    </row>
    <row r="134" s="2" customFormat="1" ht="37.8" customHeight="1">
      <c r="A134" s="40"/>
      <c r="B134" s="41"/>
      <c r="C134" s="229" t="s">
        <v>275</v>
      </c>
      <c r="D134" s="229" t="s">
        <v>196</v>
      </c>
      <c r="E134" s="230" t="s">
        <v>801</v>
      </c>
      <c r="F134" s="231" t="s">
        <v>2579</v>
      </c>
      <c r="G134" s="232" t="s">
        <v>256</v>
      </c>
      <c r="H134" s="233">
        <v>1</v>
      </c>
      <c r="I134" s="234"/>
      <c r="J134" s="235">
        <f>ROUND(I134*H134,2)</f>
        <v>0</v>
      </c>
      <c r="K134" s="231" t="s">
        <v>1</v>
      </c>
      <c r="L134" s="46"/>
      <c r="M134" s="236" t="s">
        <v>1</v>
      </c>
      <c r="N134" s="237" t="s">
        <v>50</v>
      </c>
      <c r="O134" s="93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0" t="s">
        <v>2224</v>
      </c>
      <c r="AT134" s="240" t="s">
        <v>196</v>
      </c>
      <c r="AU134" s="240" t="s">
        <v>94</v>
      </c>
      <c r="AY134" s="18" t="s">
        <v>193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92</v>
      </c>
      <c r="BK134" s="241">
        <f>ROUND(I134*H134,2)</f>
        <v>0</v>
      </c>
      <c r="BL134" s="18" t="s">
        <v>2224</v>
      </c>
      <c r="BM134" s="240" t="s">
        <v>2580</v>
      </c>
    </row>
    <row r="135" s="2" customFormat="1" ht="16.5" customHeight="1">
      <c r="A135" s="40"/>
      <c r="B135" s="41"/>
      <c r="C135" s="229" t="s">
        <v>282</v>
      </c>
      <c r="D135" s="229" t="s">
        <v>196</v>
      </c>
      <c r="E135" s="230" t="s">
        <v>805</v>
      </c>
      <c r="F135" s="231" t="s">
        <v>2581</v>
      </c>
      <c r="G135" s="232" t="s">
        <v>256</v>
      </c>
      <c r="H135" s="233">
        <v>5</v>
      </c>
      <c r="I135" s="234"/>
      <c r="J135" s="235">
        <f>ROUND(I135*H135,2)</f>
        <v>0</v>
      </c>
      <c r="K135" s="231" t="s">
        <v>1</v>
      </c>
      <c r="L135" s="46"/>
      <c r="M135" s="236" t="s">
        <v>1</v>
      </c>
      <c r="N135" s="237" t="s">
        <v>50</v>
      </c>
      <c r="O135" s="93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40" t="s">
        <v>2224</v>
      </c>
      <c r="AT135" s="240" t="s">
        <v>196</v>
      </c>
      <c r="AU135" s="240" t="s">
        <v>94</v>
      </c>
      <c r="AY135" s="18" t="s">
        <v>193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92</v>
      </c>
      <c r="BK135" s="241">
        <f>ROUND(I135*H135,2)</f>
        <v>0</v>
      </c>
      <c r="BL135" s="18" t="s">
        <v>2224</v>
      </c>
      <c r="BM135" s="240" t="s">
        <v>2582</v>
      </c>
    </row>
    <row r="136" s="2" customFormat="1" ht="16.5" customHeight="1">
      <c r="A136" s="40"/>
      <c r="B136" s="41"/>
      <c r="C136" s="229" t="s">
        <v>290</v>
      </c>
      <c r="D136" s="229" t="s">
        <v>196</v>
      </c>
      <c r="E136" s="230" t="s">
        <v>809</v>
      </c>
      <c r="F136" s="231" t="s">
        <v>2583</v>
      </c>
      <c r="G136" s="232" t="s">
        <v>256</v>
      </c>
      <c r="H136" s="233">
        <v>50</v>
      </c>
      <c r="I136" s="234"/>
      <c r="J136" s="235">
        <f>ROUND(I136*H136,2)</f>
        <v>0</v>
      </c>
      <c r="K136" s="231" t="s">
        <v>1</v>
      </c>
      <c r="L136" s="46"/>
      <c r="M136" s="236" t="s">
        <v>1</v>
      </c>
      <c r="N136" s="237" t="s">
        <v>50</v>
      </c>
      <c r="O136" s="93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40" t="s">
        <v>2224</v>
      </c>
      <c r="AT136" s="240" t="s">
        <v>196</v>
      </c>
      <c r="AU136" s="240" t="s">
        <v>94</v>
      </c>
      <c r="AY136" s="18" t="s">
        <v>193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92</v>
      </c>
      <c r="BK136" s="241">
        <f>ROUND(I136*H136,2)</f>
        <v>0</v>
      </c>
      <c r="BL136" s="18" t="s">
        <v>2224</v>
      </c>
      <c r="BM136" s="240" t="s">
        <v>2584</v>
      </c>
    </row>
    <row r="137" s="2" customFormat="1" ht="16.5" customHeight="1">
      <c r="A137" s="40"/>
      <c r="B137" s="41"/>
      <c r="C137" s="229" t="s">
        <v>300</v>
      </c>
      <c r="D137" s="229" t="s">
        <v>196</v>
      </c>
      <c r="E137" s="230" t="s">
        <v>813</v>
      </c>
      <c r="F137" s="231" t="s">
        <v>2585</v>
      </c>
      <c r="G137" s="232" t="s">
        <v>256</v>
      </c>
      <c r="H137" s="233">
        <v>200</v>
      </c>
      <c r="I137" s="234"/>
      <c r="J137" s="235">
        <f>ROUND(I137*H137,2)</f>
        <v>0</v>
      </c>
      <c r="K137" s="231" t="s">
        <v>1</v>
      </c>
      <c r="L137" s="46"/>
      <c r="M137" s="236" t="s">
        <v>1</v>
      </c>
      <c r="N137" s="237" t="s">
        <v>50</v>
      </c>
      <c r="O137" s="93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40" t="s">
        <v>2224</v>
      </c>
      <c r="AT137" s="240" t="s">
        <v>196</v>
      </c>
      <c r="AU137" s="240" t="s">
        <v>94</v>
      </c>
      <c r="AY137" s="18" t="s">
        <v>193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92</v>
      </c>
      <c r="BK137" s="241">
        <f>ROUND(I137*H137,2)</f>
        <v>0</v>
      </c>
      <c r="BL137" s="18" t="s">
        <v>2224</v>
      </c>
      <c r="BM137" s="240" t="s">
        <v>2586</v>
      </c>
    </row>
    <row r="138" s="2" customFormat="1" ht="24.15" customHeight="1">
      <c r="A138" s="40"/>
      <c r="B138" s="41"/>
      <c r="C138" s="229" t="s">
        <v>305</v>
      </c>
      <c r="D138" s="229" t="s">
        <v>196</v>
      </c>
      <c r="E138" s="230" t="s">
        <v>817</v>
      </c>
      <c r="F138" s="231" t="s">
        <v>2587</v>
      </c>
      <c r="G138" s="232" t="s">
        <v>256</v>
      </c>
      <c r="H138" s="233">
        <v>2</v>
      </c>
      <c r="I138" s="234"/>
      <c r="J138" s="235">
        <f>ROUND(I138*H138,2)</f>
        <v>0</v>
      </c>
      <c r="K138" s="231" t="s">
        <v>1</v>
      </c>
      <c r="L138" s="46"/>
      <c r="M138" s="236" t="s">
        <v>1</v>
      </c>
      <c r="N138" s="237" t="s">
        <v>50</v>
      </c>
      <c r="O138" s="93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0" t="s">
        <v>2224</v>
      </c>
      <c r="AT138" s="240" t="s">
        <v>196</v>
      </c>
      <c r="AU138" s="240" t="s">
        <v>94</v>
      </c>
      <c r="AY138" s="18" t="s">
        <v>193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92</v>
      </c>
      <c r="BK138" s="241">
        <f>ROUND(I138*H138,2)</f>
        <v>0</v>
      </c>
      <c r="BL138" s="18" t="s">
        <v>2224</v>
      </c>
      <c r="BM138" s="240" t="s">
        <v>2588</v>
      </c>
    </row>
    <row r="139" s="2" customFormat="1" ht="16.5" customHeight="1">
      <c r="A139" s="40"/>
      <c r="B139" s="41"/>
      <c r="C139" s="229" t="s">
        <v>8</v>
      </c>
      <c r="D139" s="229" t="s">
        <v>196</v>
      </c>
      <c r="E139" s="230" t="s">
        <v>821</v>
      </c>
      <c r="F139" s="231" t="s">
        <v>2589</v>
      </c>
      <c r="G139" s="232" t="s">
        <v>256</v>
      </c>
      <c r="H139" s="233">
        <v>25</v>
      </c>
      <c r="I139" s="234"/>
      <c r="J139" s="235">
        <f>ROUND(I139*H139,2)</f>
        <v>0</v>
      </c>
      <c r="K139" s="231" t="s">
        <v>1</v>
      </c>
      <c r="L139" s="46"/>
      <c r="M139" s="236" t="s">
        <v>1</v>
      </c>
      <c r="N139" s="237" t="s">
        <v>50</v>
      </c>
      <c r="O139" s="93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40" t="s">
        <v>2224</v>
      </c>
      <c r="AT139" s="240" t="s">
        <v>196</v>
      </c>
      <c r="AU139" s="240" t="s">
        <v>94</v>
      </c>
      <c r="AY139" s="18" t="s">
        <v>193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92</v>
      </c>
      <c r="BK139" s="241">
        <f>ROUND(I139*H139,2)</f>
        <v>0</v>
      </c>
      <c r="BL139" s="18" t="s">
        <v>2224</v>
      </c>
      <c r="BM139" s="240" t="s">
        <v>2590</v>
      </c>
    </row>
    <row r="140" s="2" customFormat="1" ht="24.15" customHeight="1">
      <c r="A140" s="40"/>
      <c r="B140" s="41"/>
      <c r="C140" s="229" t="s">
        <v>214</v>
      </c>
      <c r="D140" s="229" t="s">
        <v>196</v>
      </c>
      <c r="E140" s="230" t="s">
        <v>825</v>
      </c>
      <c r="F140" s="231" t="s">
        <v>2591</v>
      </c>
      <c r="G140" s="232" t="s">
        <v>256</v>
      </c>
      <c r="H140" s="233">
        <v>20</v>
      </c>
      <c r="I140" s="234"/>
      <c r="J140" s="235">
        <f>ROUND(I140*H140,2)</f>
        <v>0</v>
      </c>
      <c r="K140" s="231" t="s">
        <v>1</v>
      </c>
      <c r="L140" s="46"/>
      <c r="M140" s="236" t="s">
        <v>1</v>
      </c>
      <c r="N140" s="237" t="s">
        <v>50</v>
      </c>
      <c r="O140" s="93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40" t="s">
        <v>2224</v>
      </c>
      <c r="AT140" s="240" t="s">
        <v>196</v>
      </c>
      <c r="AU140" s="240" t="s">
        <v>94</v>
      </c>
      <c r="AY140" s="18" t="s">
        <v>193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92</v>
      </c>
      <c r="BK140" s="241">
        <f>ROUND(I140*H140,2)</f>
        <v>0</v>
      </c>
      <c r="BL140" s="18" t="s">
        <v>2224</v>
      </c>
      <c r="BM140" s="240" t="s">
        <v>2592</v>
      </c>
    </row>
    <row r="141" s="2" customFormat="1" ht="33" customHeight="1">
      <c r="A141" s="40"/>
      <c r="B141" s="41"/>
      <c r="C141" s="229" t="s">
        <v>346</v>
      </c>
      <c r="D141" s="229" t="s">
        <v>196</v>
      </c>
      <c r="E141" s="230" t="s">
        <v>829</v>
      </c>
      <c r="F141" s="231" t="s">
        <v>2593</v>
      </c>
      <c r="G141" s="232" t="s">
        <v>256</v>
      </c>
      <c r="H141" s="233">
        <v>2</v>
      </c>
      <c r="I141" s="234"/>
      <c r="J141" s="235">
        <f>ROUND(I141*H141,2)</f>
        <v>0</v>
      </c>
      <c r="K141" s="231" t="s">
        <v>1</v>
      </c>
      <c r="L141" s="46"/>
      <c r="M141" s="236" t="s">
        <v>1</v>
      </c>
      <c r="N141" s="237" t="s">
        <v>50</v>
      </c>
      <c r="O141" s="93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0" t="s">
        <v>2224</v>
      </c>
      <c r="AT141" s="240" t="s">
        <v>196</v>
      </c>
      <c r="AU141" s="240" t="s">
        <v>94</v>
      </c>
      <c r="AY141" s="18" t="s">
        <v>193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92</v>
      </c>
      <c r="BK141" s="241">
        <f>ROUND(I141*H141,2)</f>
        <v>0</v>
      </c>
      <c r="BL141" s="18" t="s">
        <v>2224</v>
      </c>
      <c r="BM141" s="240" t="s">
        <v>2594</v>
      </c>
    </row>
    <row r="142" s="2" customFormat="1" ht="16.5" customHeight="1">
      <c r="A142" s="40"/>
      <c r="B142" s="41"/>
      <c r="C142" s="229" t="s">
        <v>354</v>
      </c>
      <c r="D142" s="229" t="s">
        <v>196</v>
      </c>
      <c r="E142" s="230" t="s">
        <v>833</v>
      </c>
      <c r="F142" s="231" t="s">
        <v>2595</v>
      </c>
      <c r="G142" s="232" t="s">
        <v>256</v>
      </c>
      <c r="H142" s="233">
        <v>1</v>
      </c>
      <c r="I142" s="234"/>
      <c r="J142" s="235">
        <f>ROUND(I142*H142,2)</f>
        <v>0</v>
      </c>
      <c r="K142" s="231" t="s">
        <v>1</v>
      </c>
      <c r="L142" s="46"/>
      <c r="M142" s="236" t="s">
        <v>1</v>
      </c>
      <c r="N142" s="237" t="s">
        <v>50</v>
      </c>
      <c r="O142" s="93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40" t="s">
        <v>2224</v>
      </c>
      <c r="AT142" s="240" t="s">
        <v>196</v>
      </c>
      <c r="AU142" s="240" t="s">
        <v>94</v>
      </c>
      <c r="AY142" s="18" t="s">
        <v>193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92</v>
      </c>
      <c r="BK142" s="241">
        <f>ROUND(I142*H142,2)</f>
        <v>0</v>
      </c>
      <c r="BL142" s="18" t="s">
        <v>2224</v>
      </c>
      <c r="BM142" s="240" t="s">
        <v>2596</v>
      </c>
    </row>
    <row r="143" s="2" customFormat="1" ht="16.5" customHeight="1">
      <c r="A143" s="40"/>
      <c r="B143" s="41"/>
      <c r="C143" s="229" t="s">
        <v>358</v>
      </c>
      <c r="D143" s="229" t="s">
        <v>196</v>
      </c>
      <c r="E143" s="230" t="s">
        <v>837</v>
      </c>
      <c r="F143" s="231" t="s">
        <v>2597</v>
      </c>
      <c r="G143" s="232" t="s">
        <v>160</v>
      </c>
      <c r="H143" s="233">
        <v>10</v>
      </c>
      <c r="I143" s="234"/>
      <c r="J143" s="235">
        <f>ROUND(I143*H143,2)</f>
        <v>0</v>
      </c>
      <c r="K143" s="231" t="s">
        <v>1</v>
      </c>
      <c r="L143" s="46"/>
      <c r="M143" s="236" t="s">
        <v>1</v>
      </c>
      <c r="N143" s="237" t="s">
        <v>50</v>
      </c>
      <c r="O143" s="93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40" t="s">
        <v>2224</v>
      </c>
      <c r="AT143" s="240" t="s">
        <v>196</v>
      </c>
      <c r="AU143" s="240" t="s">
        <v>94</v>
      </c>
      <c r="AY143" s="18" t="s">
        <v>193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92</v>
      </c>
      <c r="BK143" s="241">
        <f>ROUND(I143*H143,2)</f>
        <v>0</v>
      </c>
      <c r="BL143" s="18" t="s">
        <v>2224</v>
      </c>
      <c r="BM143" s="240" t="s">
        <v>2598</v>
      </c>
    </row>
    <row r="144" s="2" customFormat="1" ht="16.5" customHeight="1">
      <c r="A144" s="40"/>
      <c r="B144" s="41"/>
      <c r="C144" s="229" t="s">
        <v>362</v>
      </c>
      <c r="D144" s="229" t="s">
        <v>196</v>
      </c>
      <c r="E144" s="230" t="s">
        <v>841</v>
      </c>
      <c r="F144" s="231" t="s">
        <v>2599</v>
      </c>
      <c r="G144" s="232" t="s">
        <v>160</v>
      </c>
      <c r="H144" s="233">
        <v>55</v>
      </c>
      <c r="I144" s="234"/>
      <c r="J144" s="235">
        <f>ROUND(I144*H144,2)</f>
        <v>0</v>
      </c>
      <c r="K144" s="231" t="s">
        <v>1</v>
      </c>
      <c r="L144" s="46"/>
      <c r="M144" s="236" t="s">
        <v>1</v>
      </c>
      <c r="N144" s="237" t="s">
        <v>50</v>
      </c>
      <c r="O144" s="93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40" t="s">
        <v>2224</v>
      </c>
      <c r="AT144" s="240" t="s">
        <v>196</v>
      </c>
      <c r="AU144" s="240" t="s">
        <v>94</v>
      </c>
      <c r="AY144" s="18" t="s">
        <v>193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92</v>
      </c>
      <c r="BK144" s="241">
        <f>ROUND(I144*H144,2)</f>
        <v>0</v>
      </c>
      <c r="BL144" s="18" t="s">
        <v>2224</v>
      </c>
      <c r="BM144" s="240" t="s">
        <v>2600</v>
      </c>
    </row>
    <row r="145" s="2" customFormat="1" ht="16.5" customHeight="1">
      <c r="A145" s="40"/>
      <c r="B145" s="41"/>
      <c r="C145" s="229" t="s">
        <v>7</v>
      </c>
      <c r="D145" s="229" t="s">
        <v>196</v>
      </c>
      <c r="E145" s="230" t="s">
        <v>845</v>
      </c>
      <c r="F145" s="231" t="s">
        <v>2601</v>
      </c>
      <c r="G145" s="232" t="s">
        <v>2602</v>
      </c>
      <c r="H145" s="233">
        <v>10</v>
      </c>
      <c r="I145" s="234"/>
      <c r="J145" s="235">
        <f>ROUND(I145*H145,2)</f>
        <v>0</v>
      </c>
      <c r="K145" s="231" t="s">
        <v>1</v>
      </c>
      <c r="L145" s="46"/>
      <c r="M145" s="236" t="s">
        <v>1</v>
      </c>
      <c r="N145" s="237" t="s">
        <v>50</v>
      </c>
      <c r="O145" s="93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40" t="s">
        <v>2224</v>
      </c>
      <c r="AT145" s="240" t="s">
        <v>196</v>
      </c>
      <c r="AU145" s="240" t="s">
        <v>94</v>
      </c>
      <c r="AY145" s="18" t="s">
        <v>193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92</v>
      </c>
      <c r="BK145" s="241">
        <f>ROUND(I145*H145,2)</f>
        <v>0</v>
      </c>
      <c r="BL145" s="18" t="s">
        <v>2224</v>
      </c>
      <c r="BM145" s="240" t="s">
        <v>2603</v>
      </c>
    </row>
    <row r="146" s="2" customFormat="1" ht="16.5" customHeight="1">
      <c r="A146" s="40"/>
      <c r="B146" s="41"/>
      <c r="C146" s="229" t="s">
        <v>374</v>
      </c>
      <c r="D146" s="229" t="s">
        <v>196</v>
      </c>
      <c r="E146" s="230" t="s">
        <v>849</v>
      </c>
      <c r="F146" s="231" t="s">
        <v>2604</v>
      </c>
      <c r="G146" s="232" t="s">
        <v>2602</v>
      </c>
      <c r="H146" s="233">
        <v>60</v>
      </c>
      <c r="I146" s="234"/>
      <c r="J146" s="235">
        <f>ROUND(I146*H146,2)</f>
        <v>0</v>
      </c>
      <c r="K146" s="231" t="s">
        <v>1</v>
      </c>
      <c r="L146" s="46"/>
      <c r="M146" s="236" t="s">
        <v>1</v>
      </c>
      <c r="N146" s="237" t="s">
        <v>50</v>
      </c>
      <c r="O146" s="93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0" t="s">
        <v>2224</v>
      </c>
      <c r="AT146" s="240" t="s">
        <v>196</v>
      </c>
      <c r="AU146" s="240" t="s">
        <v>94</v>
      </c>
      <c r="AY146" s="18" t="s">
        <v>193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92</v>
      </c>
      <c r="BK146" s="241">
        <f>ROUND(I146*H146,2)</f>
        <v>0</v>
      </c>
      <c r="BL146" s="18" t="s">
        <v>2224</v>
      </c>
      <c r="BM146" s="240" t="s">
        <v>2605</v>
      </c>
    </row>
    <row r="147" s="2" customFormat="1" ht="16.5" customHeight="1">
      <c r="A147" s="40"/>
      <c r="B147" s="41"/>
      <c r="C147" s="229" t="s">
        <v>379</v>
      </c>
      <c r="D147" s="229" t="s">
        <v>196</v>
      </c>
      <c r="E147" s="230" t="s">
        <v>853</v>
      </c>
      <c r="F147" s="231" t="s">
        <v>2606</v>
      </c>
      <c r="G147" s="232" t="s">
        <v>2602</v>
      </c>
      <c r="H147" s="233">
        <v>248</v>
      </c>
      <c r="I147" s="234"/>
      <c r="J147" s="235">
        <f>ROUND(I147*H147,2)</f>
        <v>0</v>
      </c>
      <c r="K147" s="231" t="s">
        <v>1</v>
      </c>
      <c r="L147" s="46"/>
      <c r="M147" s="236" t="s">
        <v>1</v>
      </c>
      <c r="N147" s="237" t="s">
        <v>50</v>
      </c>
      <c r="O147" s="93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40" t="s">
        <v>2224</v>
      </c>
      <c r="AT147" s="240" t="s">
        <v>196</v>
      </c>
      <c r="AU147" s="240" t="s">
        <v>94</v>
      </c>
      <c r="AY147" s="18" t="s">
        <v>193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92</v>
      </c>
      <c r="BK147" s="241">
        <f>ROUND(I147*H147,2)</f>
        <v>0</v>
      </c>
      <c r="BL147" s="18" t="s">
        <v>2224</v>
      </c>
      <c r="BM147" s="240" t="s">
        <v>2607</v>
      </c>
    </row>
    <row r="148" s="2" customFormat="1" ht="16.5" customHeight="1">
      <c r="A148" s="40"/>
      <c r="B148" s="41"/>
      <c r="C148" s="229" t="s">
        <v>383</v>
      </c>
      <c r="D148" s="229" t="s">
        <v>196</v>
      </c>
      <c r="E148" s="230" t="s">
        <v>857</v>
      </c>
      <c r="F148" s="231" t="s">
        <v>2608</v>
      </c>
      <c r="G148" s="232" t="s">
        <v>160</v>
      </c>
      <c r="H148" s="233">
        <v>141</v>
      </c>
      <c r="I148" s="234"/>
      <c r="J148" s="235">
        <f>ROUND(I148*H148,2)</f>
        <v>0</v>
      </c>
      <c r="K148" s="231" t="s">
        <v>1</v>
      </c>
      <c r="L148" s="46"/>
      <c r="M148" s="236" t="s">
        <v>1</v>
      </c>
      <c r="N148" s="237" t="s">
        <v>50</v>
      </c>
      <c r="O148" s="93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40" t="s">
        <v>2224</v>
      </c>
      <c r="AT148" s="240" t="s">
        <v>196</v>
      </c>
      <c r="AU148" s="240" t="s">
        <v>94</v>
      </c>
      <c r="AY148" s="18" t="s">
        <v>193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92</v>
      </c>
      <c r="BK148" s="241">
        <f>ROUND(I148*H148,2)</f>
        <v>0</v>
      </c>
      <c r="BL148" s="18" t="s">
        <v>2224</v>
      </c>
      <c r="BM148" s="240" t="s">
        <v>2609</v>
      </c>
    </row>
    <row r="149" s="2" customFormat="1" ht="16.5" customHeight="1">
      <c r="A149" s="40"/>
      <c r="B149" s="41"/>
      <c r="C149" s="229" t="s">
        <v>387</v>
      </c>
      <c r="D149" s="229" t="s">
        <v>196</v>
      </c>
      <c r="E149" s="230" t="s">
        <v>861</v>
      </c>
      <c r="F149" s="231" t="s">
        <v>2610</v>
      </c>
      <c r="G149" s="232" t="s">
        <v>160</v>
      </c>
      <c r="H149" s="233">
        <v>60</v>
      </c>
      <c r="I149" s="234"/>
      <c r="J149" s="235">
        <f>ROUND(I149*H149,2)</f>
        <v>0</v>
      </c>
      <c r="K149" s="231" t="s">
        <v>1</v>
      </c>
      <c r="L149" s="46"/>
      <c r="M149" s="236" t="s">
        <v>1</v>
      </c>
      <c r="N149" s="237" t="s">
        <v>50</v>
      </c>
      <c r="O149" s="93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40" t="s">
        <v>2224</v>
      </c>
      <c r="AT149" s="240" t="s">
        <v>196</v>
      </c>
      <c r="AU149" s="240" t="s">
        <v>94</v>
      </c>
      <c r="AY149" s="18" t="s">
        <v>193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92</v>
      </c>
      <c r="BK149" s="241">
        <f>ROUND(I149*H149,2)</f>
        <v>0</v>
      </c>
      <c r="BL149" s="18" t="s">
        <v>2224</v>
      </c>
      <c r="BM149" s="240" t="s">
        <v>2611</v>
      </c>
    </row>
    <row r="150" s="2" customFormat="1" ht="16.5" customHeight="1">
      <c r="A150" s="40"/>
      <c r="B150" s="41"/>
      <c r="C150" s="229" t="s">
        <v>391</v>
      </c>
      <c r="D150" s="229" t="s">
        <v>196</v>
      </c>
      <c r="E150" s="230" t="s">
        <v>865</v>
      </c>
      <c r="F150" s="231" t="s">
        <v>2612</v>
      </c>
      <c r="G150" s="232" t="s">
        <v>160</v>
      </c>
      <c r="H150" s="233">
        <v>45</v>
      </c>
      <c r="I150" s="234"/>
      <c r="J150" s="235">
        <f>ROUND(I150*H150,2)</f>
        <v>0</v>
      </c>
      <c r="K150" s="231" t="s">
        <v>1</v>
      </c>
      <c r="L150" s="46"/>
      <c r="M150" s="236" t="s">
        <v>1</v>
      </c>
      <c r="N150" s="237" t="s">
        <v>50</v>
      </c>
      <c r="O150" s="93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40" t="s">
        <v>2224</v>
      </c>
      <c r="AT150" s="240" t="s">
        <v>196</v>
      </c>
      <c r="AU150" s="240" t="s">
        <v>94</v>
      </c>
      <c r="AY150" s="18" t="s">
        <v>193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92</v>
      </c>
      <c r="BK150" s="241">
        <f>ROUND(I150*H150,2)</f>
        <v>0</v>
      </c>
      <c r="BL150" s="18" t="s">
        <v>2224</v>
      </c>
      <c r="BM150" s="240" t="s">
        <v>2613</v>
      </c>
    </row>
    <row r="151" s="2" customFormat="1" ht="16.5" customHeight="1">
      <c r="A151" s="40"/>
      <c r="B151" s="41"/>
      <c r="C151" s="229" t="s">
        <v>395</v>
      </c>
      <c r="D151" s="229" t="s">
        <v>196</v>
      </c>
      <c r="E151" s="230" t="s">
        <v>869</v>
      </c>
      <c r="F151" s="231" t="s">
        <v>2614</v>
      </c>
      <c r="G151" s="232" t="s">
        <v>160</v>
      </c>
      <c r="H151" s="233">
        <v>379</v>
      </c>
      <c r="I151" s="234"/>
      <c r="J151" s="235">
        <f>ROUND(I151*H151,2)</f>
        <v>0</v>
      </c>
      <c r="K151" s="231" t="s">
        <v>1</v>
      </c>
      <c r="L151" s="46"/>
      <c r="M151" s="236" t="s">
        <v>1</v>
      </c>
      <c r="N151" s="237" t="s">
        <v>50</v>
      </c>
      <c r="O151" s="93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40" t="s">
        <v>2224</v>
      </c>
      <c r="AT151" s="240" t="s">
        <v>196</v>
      </c>
      <c r="AU151" s="240" t="s">
        <v>94</v>
      </c>
      <c r="AY151" s="18" t="s">
        <v>193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92</v>
      </c>
      <c r="BK151" s="241">
        <f>ROUND(I151*H151,2)</f>
        <v>0</v>
      </c>
      <c r="BL151" s="18" t="s">
        <v>2224</v>
      </c>
      <c r="BM151" s="240" t="s">
        <v>2615</v>
      </c>
    </row>
    <row r="152" s="2" customFormat="1" ht="16.5" customHeight="1">
      <c r="A152" s="40"/>
      <c r="B152" s="41"/>
      <c r="C152" s="229" t="s">
        <v>399</v>
      </c>
      <c r="D152" s="229" t="s">
        <v>196</v>
      </c>
      <c r="E152" s="230" t="s">
        <v>873</v>
      </c>
      <c r="F152" s="231" t="s">
        <v>2616</v>
      </c>
      <c r="G152" s="232" t="s">
        <v>160</v>
      </c>
      <c r="H152" s="233">
        <v>50</v>
      </c>
      <c r="I152" s="234"/>
      <c r="J152" s="235">
        <f>ROUND(I152*H152,2)</f>
        <v>0</v>
      </c>
      <c r="K152" s="231" t="s">
        <v>1</v>
      </c>
      <c r="L152" s="46"/>
      <c r="M152" s="236" t="s">
        <v>1</v>
      </c>
      <c r="N152" s="237" t="s">
        <v>50</v>
      </c>
      <c r="O152" s="93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40" t="s">
        <v>2224</v>
      </c>
      <c r="AT152" s="240" t="s">
        <v>196</v>
      </c>
      <c r="AU152" s="240" t="s">
        <v>94</v>
      </c>
      <c r="AY152" s="18" t="s">
        <v>193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92</v>
      </c>
      <c r="BK152" s="241">
        <f>ROUND(I152*H152,2)</f>
        <v>0</v>
      </c>
      <c r="BL152" s="18" t="s">
        <v>2224</v>
      </c>
      <c r="BM152" s="240" t="s">
        <v>2617</v>
      </c>
    </row>
    <row r="153" s="2" customFormat="1" ht="16.5" customHeight="1">
      <c r="A153" s="40"/>
      <c r="B153" s="41"/>
      <c r="C153" s="229" t="s">
        <v>410</v>
      </c>
      <c r="D153" s="229" t="s">
        <v>196</v>
      </c>
      <c r="E153" s="230" t="s">
        <v>877</v>
      </c>
      <c r="F153" s="231" t="s">
        <v>2618</v>
      </c>
      <c r="G153" s="232" t="s">
        <v>160</v>
      </c>
      <c r="H153" s="233">
        <v>58</v>
      </c>
      <c r="I153" s="234"/>
      <c r="J153" s="235">
        <f>ROUND(I153*H153,2)</f>
        <v>0</v>
      </c>
      <c r="K153" s="231" t="s">
        <v>1</v>
      </c>
      <c r="L153" s="46"/>
      <c r="M153" s="236" t="s">
        <v>1</v>
      </c>
      <c r="N153" s="237" t="s">
        <v>50</v>
      </c>
      <c r="O153" s="93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40" t="s">
        <v>2224</v>
      </c>
      <c r="AT153" s="240" t="s">
        <v>196</v>
      </c>
      <c r="AU153" s="240" t="s">
        <v>94</v>
      </c>
      <c r="AY153" s="18" t="s">
        <v>193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92</v>
      </c>
      <c r="BK153" s="241">
        <f>ROUND(I153*H153,2)</f>
        <v>0</v>
      </c>
      <c r="BL153" s="18" t="s">
        <v>2224</v>
      </c>
      <c r="BM153" s="240" t="s">
        <v>2619</v>
      </c>
    </row>
    <row r="154" s="2" customFormat="1" ht="16.5" customHeight="1">
      <c r="A154" s="40"/>
      <c r="B154" s="41"/>
      <c r="C154" s="229" t="s">
        <v>415</v>
      </c>
      <c r="D154" s="229" t="s">
        <v>196</v>
      </c>
      <c r="E154" s="230" t="s">
        <v>881</v>
      </c>
      <c r="F154" s="231" t="s">
        <v>2620</v>
      </c>
      <c r="G154" s="232" t="s">
        <v>160</v>
      </c>
      <c r="H154" s="233">
        <v>58</v>
      </c>
      <c r="I154" s="234"/>
      <c r="J154" s="235">
        <f>ROUND(I154*H154,2)</f>
        <v>0</v>
      </c>
      <c r="K154" s="231" t="s">
        <v>1</v>
      </c>
      <c r="L154" s="46"/>
      <c r="M154" s="236" t="s">
        <v>1</v>
      </c>
      <c r="N154" s="237" t="s">
        <v>50</v>
      </c>
      <c r="O154" s="93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40" t="s">
        <v>2224</v>
      </c>
      <c r="AT154" s="240" t="s">
        <v>196</v>
      </c>
      <c r="AU154" s="240" t="s">
        <v>94</v>
      </c>
      <c r="AY154" s="18" t="s">
        <v>193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92</v>
      </c>
      <c r="BK154" s="241">
        <f>ROUND(I154*H154,2)</f>
        <v>0</v>
      </c>
      <c r="BL154" s="18" t="s">
        <v>2224</v>
      </c>
      <c r="BM154" s="240" t="s">
        <v>2621</v>
      </c>
    </row>
    <row r="155" s="2" customFormat="1" ht="21.75" customHeight="1">
      <c r="A155" s="40"/>
      <c r="B155" s="41"/>
      <c r="C155" s="229" t="s">
        <v>419</v>
      </c>
      <c r="D155" s="229" t="s">
        <v>196</v>
      </c>
      <c r="E155" s="230" t="s">
        <v>885</v>
      </c>
      <c r="F155" s="231" t="s">
        <v>2622</v>
      </c>
      <c r="G155" s="232" t="s">
        <v>160</v>
      </c>
      <c r="H155" s="233">
        <v>420</v>
      </c>
      <c r="I155" s="234"/>
      <c r="J155" s="235">
        <f>ROUND(I155*H155,2)</f>
        <v>0</v>
      </c>
      <c r="K155" s="231" t="s">
        <v>1</v>
      </c>
      <c r="L155" s="46"/>
      <c r="M155" s="236" t="s">
        <v>1</v>
      </c>
      <c r="N155" s="237" t="s">
        <v>50</v>
      </c>
      <c r="O155" s="93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40" t="s">
        <v>2224</v>
      </c>
      <c r="AT155" s="240" t="s">
        <v>196</v>
      </c>
      <c r="AU155" s="240" t="s">
        <v>94</v>
      </c>
      <c r="AY155" s="18" t="s">
        <v>193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92</v>
      </c>
      <c r="BK155" s="241">
        <f>ROUND(I155*H155,2)</f>
        <v>0</v>
      </c>
      <c r="BL155" s="18" t="s">
        <v>2224</v>
      </c>
      <c r="BM155" s="240" t="s">
        <v>2623</v>
      </c>
    </row>
    <row r="156" s="2" customFormat="1" ht="21.75" customHeight="1">
      <c r="A156" s="40"/>
      <c r="B156" s="41"/>
      <c r="C156" s="229" t="s">
        <v>425</v>
      </c>
      <c r="D156" s="229" t="s">
        <v>196</v>
      </c>
      <c r="E156" s="230" t="s">
        <v>889</v>
      </c>
      <c r="F156" s="231" t="s">
        <v>2624</v>
      </c>
      <c r="G156" s="232" t="s">
        <v>160</v>
      </c>
      <c r="H156" s="233">
        <v>210</v>
      </c>
      <c r="I156" s="234"/>
      <c r="J156" s="235">
        <f>ROUND(I156*H156,2)</f>
        <v>0</v>
      </c>
      <c r="K156" s="231" t="s">
        <v>1</v>
      </c>
      <c r="L156" s="46"/>
      <c r="M156" s="236" t="s">
        <v>1</v>
      </c>
      <c r="N156" s="237" t="s">
        <v>50</v>
      </c>
      <c r="O156" s="93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40" t="s">
        <v>2224</v>
      </c>
      <c r="AT156" s="240" t="s">
        <v>196</v>
      </c>
      <c r="AU156" s="240" t="s">
        <v>94</v>
      </c>
      <c r="AY156" s="18" t="s">
        <v>193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92</v>
      </c>
      <c r="BK156" s="241">
        <f>ROUND(I156*H156,2)</f>
        <v>0</v>
      </c>
      <c r="BL156" s="18" t="s">
        <v>2224</v>
      </c>
      <c r="BM156" s="240" t="s">
        <v>2625</v>
      </c>
    </row>
    <row r="157" s="2" customFormat="1" ht="16.5" customHeight="1">
      <c r="A157" s="40"/>
      <c r="B157" s="41"/>
      <c r="C157" s="229" t="s">
        <v>431</v>
      </c>
      <c r="D157" s="229" t="s">
        <v>196</v>
      </c>
      <c r="E157" s="230" t="s">
        <v>893</v>
      </c>
      <c r="F157" s="231" t="s">
        <v>2626</v>
      </c>
      <c r="G157" s="232" t="s">
        <v>160</v>
      </c>
      <c r="H157" s="233">
        <v>10</v>
      </c>
      <c r="I157" s="234"/>
      <c r="J157" s="235">
        <f>ROUND(I157*H157,2)</f>
        <v>0</v>
      </c>
      <c r="K157" s="231" t="s">
        <v>1</v>
      </c>
      <c r="L157" s="46"/>
      <c r="M157" s="236" t="s">
        <v>1</v>
      </c>
      <c r="N157" s="237" t="s">
        <v>50</v>
      </c>
      <c r="O157" s="93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40" t="s">
        <v>2224</v>
      </c>
      <c r="AT157" s="240" t="s">
        <v>196</v>
      </c>
      <c r="AU157" s="240" t="s">
        <v>94</v>
      </c>
      <c r="AY157" s="18" t="s">
        <v>193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92</v>
      </c>
      <c r="BK157" s="241">
        <f>ROUND(I157*H157,2)</f>
        <v>0</v>
      </c>
      <c r="BL157" s="18" t="s">
        <v>2224</v>
      </c>
      <c r="BM157" s="240" t="s">
        <v>2627</v>
      </c>
    </row>
    <row r="158" s="2" customFormat="1" ht="37.8" customHeight="1">
      <c r="A158" s="40"/>
      <c r="B158" s="41"/>
      <c r="C158" s="229" t="s">
        <v>435</v>
      </c>
      <c r="D158" s="229" t="s">
        <v>196</v>
      </c>
      <c r="E158" s="230" t="s">
        <v>897</v>
      </c>
      <c r="F158" s="231" t="s">
        <v>2628</v>
      </c>
      <c r="G158" s="232" t="s">
        <v>256</v>
      </c>
      <c r="H158" s="233">
        <v>416</v>
      </c>
      <c r="I158" s="234"/>
      <c r="J158" s="235">
        <f>ROUND(I158*H158,2)</f>
        <v>0</v>
      </c>
      <c r="K158" s="231" t="s">
        <v>1</v>
      </c>
      <c r="L158" s="46"/>
      <c r="M158" s="236" t="s">
        <v>1</v>
      </c>
      <c r="N158" s="237" t="s">
        <v>50</v>
      </c>
      <c r="O158" s="93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40" t="s">
        <v>2224</v>
      </c>
      <c r="AT158" s="240" t="s">
        <v>196</v>
      </c>
      <c r="AU158" s="240" t="s">
        <v>94</v>
      </c>
      <c r="AY158" s="18" t="s">
        <v>193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92</v>
      </c>
      <c r="BK158" s="241">
        <f>ROUND(I158*H158,2)</f>
        <v>0</v>
      </c>
      <c r="BL158" s="18" t="s">
        <v>2224</v>
      </c>
      <c r="BM158" s="240" t="s">
        <v>2629</v>
      </c>
    </row>
    <row r="159" s="2" customFormat="1" ht="24.15" customHeight="1">
      <c r="A159" s="40"/>
      <c r="B159" s="41"/>
      <c r="C159" s="229" t="s">
        <v>440</v>
      </c>
      <c r="D159" s="229" t="s">
        <v>196</v>
      </c>
      <c r="E159" s="230" t="s">
        <v>901</v>
      </c>
      <c r="F159" s="231" t="s">
        <v>2630</v>
      </c>
      <c r="G159" s="232" t="s">
        <v>256</v>
      </c>
      <c r="H159" s="233">
        <v>510</v>
      </c>
      <c r="I159" s="234"/>
      <c r="J159" s="235">
        <f>ROUND(I159*H159,2)</f>
        <v>0</v>
      </c>
      <c r="K159" s="231" t="s">
        <v>1</v>
      </c>
      <c r="L159" s="46"/>
      <c r="M159" s="236" t="s">
        <v>1</v>
      </c>
      <c r="N159" s="237" t="s">
        <v>50</v>
      </c>
      <c r="O159" s="93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40" t="s">
        <v>2224</v>
      </c>
      <c r="AT159" s="240" t="s">
        <v>196</v>
      </c>
      <c r="AU159" s="240" t="s">
        <v>94</v>
      </c>
      <c r="AY159" s="18" t="s">
        <v>193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92</v>
      </c>
      <c r="BK159" s="241">
        <f>ROUND(I159*H159,2)</f>
        <v>0</v>
      </c>
      <c r="BL159" s="18" t="s">
        <v>2224</v>
      </c>
      <c r="BM159" s="240" t="s">
        <v>2631</v>
      </c>
    </row>
    <row r="160" s="2" customFormat="1" ht="33" customHeight="1">
      <c r="A160" s="40"/>
      <c r="B160" s="41"/>
      <c r="C160" s="229" t="s">
        <v>445</v>
      </c>
      <c r="D160" s="229" t="s">
        <v>196</v>
      </c>
      <c r="E160" s="230" t="s">
        <v>905</v>
      </c>
      <c r="F160" s="231" t="s">
        <v>2632</v>
      </c>
      <c r="G160" s="232" t="s">
        <v>256</v>
      </c>
      <c r="H160" s="233">
        <v>36</v>
      </c>
      <c r="I160" s="234"/>
      <c r="J160" s="235">
        <f>ROUND(I160*H160,2)</f>
        <v>0</v>
      </c>
      <c r="K160" s="231" t="s">
        <v>1</v>
      </c>
      <c r="L160" s="46"/>
      <c r="M160" s="236" t="s">
        <v>1</v>
      </c>
      <c r="N160" s="237" t="s">
        <v>50</v>
      </c>
      <c r="O160" s="93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40" t="s">
        <v>2224</v>
      </c>
      <c r="AT160" s="240" t="s">
        <v>196</v>
      </c>
      <c r="AU160" s="240" t="s">
        <v>94</v>
      </c>
      <c r="AY160" s="18" t="s">
        <v>193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92</v>
      </c>
      <c r="BK160" s="241">
        <f>ROUND(I160*H160,2)</f>
        <v>0</v>
      </c>
      <c r="BL160" s="18" t="s">
        <v>2224</v>
      </c>
      <c r="BM160" s="240" t="s">
        <v>2633</v>
      </c>
    </row>
    <row r="161" s="2" customFormat="1" ht="24.15" customHeight="1">
      <c r="A161" s="40"/>
      <c r="B161" s="41"/>
      <c r="C161" s="229" t="s">
        <v>449</v>
      </c>
      <c r="D161" s="229" t="s">
        <v>196</v>
      </c>
      <c r="E161" s="230" t="s">
        <v>909</v>
      </c>
      <c r="F161" s="231" t="s">
        <v>2634</v>
      </c>
      <c r="G161" s="232" t="s">
        <v>256</v>
      </c>
      <c r="H161" s="233">
        <v>1</v>
      </c>
      <c r="I161" s="234"/>
      <c r="J161" s="235">
        <f>ROUND(I161*H161,2)</f>
        <v>0</v>
      </c>
      <c r="K161" s="231" t="s">
        <v>1</v>
      </c>
      <c r="L161" s="46"/>
      <c r="M161" s="236" t="s">
        <v>1</v>
      </c>
      <c r="N161" s="237" t="s">
        <v>50</v>
      </c>
      <c r="O161" s="93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40" t="s">
        <v>2224</v>
      </c>
      <c r="AT161" s="240" t="s">
        <v>196</v>
      </c>
      <c r="AU161" s="240" t="s">
        <v>94</v>
      </c>
      <c r="AY161" s="18" t="s">
        <v>193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92</v>
      </c>
      <c r="BK161" s="241">
        <f>ROUND(I161*H161,2)</f>
        <v>0</v>
      </c>
      <c r="BL161" s="18" t="s">
        <v>2224</v>
      </c>
      <c r="BM161" s="240" t="s">
        <v>2635</v>
      </c>
    </row>
    <row r="162" s="2" customFormat="1" ht="24.15" customHeight="1">
      <c r="A162" s="40"/>
      <c r="B162" s="41"/>
      <c r="C162" s="229" t="s">
        <v>453</v>
      </c>
      <c r="D162" s="229" t="s">
        <v>196</v>
      </c>
      <c r="E162" s="230" t="s">
        <v>915</v>
      </c>
      <c r="F162" s="231" t="s">
        <v>2636</v>
      </c>
      <c r="G162" s="232" t="s">
        <v>256</v>
      </c>
      <c r="H162" s="233">
        <v>1</v>
      </c>
      <c r="I162" s="234"/>
      <c r="J162" s="235">
        <f>ROUND(I162*H162,2)</f>
        <v>0</v>
      </c>
      <c r="K162" s="231" t="s">
        <v>1</v>
      </c>
      <c r="L162" s="46"/>
      <c r="M162" s="236" t="s">
        <v>1</v>
      </c>
      <c r="N162" s="237" t="s">
        <v>50</v>
      </c>
      <c r="O162" s="93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40" t="s">
        <v>2224</v>
      </c>
      <c r="AT162" s="240" t="s">
        <v>196</v>
      </c>
      <c r="AU162" s="240" t="s">
        <v>94</v>
      </c>
      <c r="AY162" s="18" t="s">
        <v>193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92</v>
      </c>
      <c r="BK162" s="241">
        <f>ROUND(I162*H162,2)</f>
        <v>0</v>
      </c>
      <c r="BL162" s="18" t="s">
        <v>2224</v>
      </c>
      <c r="BM162" s="240" t="s">
        <v>2637</v>
      </c>
    </row>
    <row r="163" s="2" customFormat="1" ht="16.5" customHeight="1">
      <c r="A163" s="40"/>
      <c r="B163" s="41"/>
      <c r="C163" s="229" t="s">
        <v>459</v>
      </c>
      <c r="D163" s="229" t="s">
        <v>196</v>
      </c>
      <c r="E163" s="230" t="s">
        <v>919</v>
      </c>
      <c r="F163" s="231" t="s">
        <v>2638</v>
      </c>
      <c r="G163" s="232" t="s">
        <v>256</v>
      </c>
      <c r="H163" s="233">
        <v>6</v>
      </c>
      <c r="I163" s="234"/>
      <c r="J163" s="235">
        <f>ROUND(I163*H163,2)</f>
        <v>0</v>
      </c>
      <c r="K163" s="231" t="s">
        <v>1</v>
      </c>
      <c r="L163" s="46"/>
      <c r="M163" s="236" t="s">
        <v>1</v>
      </c>
      <c r="N163" s="237" t="s">
        <v>50</v>
      </c>
      <c r="O163" s="93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40" t="s">
        <v>2224</v>
      </c>
      <c r="AT163" s="240" t="s">
        <v>196</v>
      </c>
      <c r="AU163" s="240" t="s">
        <v>94</v>
      </c>
      <c r="AY163" s="18" t="s">
        <v>193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92</v>
      </c>
      <c r="BK163" s="241">
        <f>ROUND(I163*H163,2)</f>
        <v>0</v>
      </c>
      <c r="BL163" s="18" t="s">
        <v>2224</v>
      </c>
      <c r="BM163" s="240" t="s">
        <v>2639</v>
      </c>
    </row>
    <row r="164" s="2" customFormat="1" ht="21.75" customHeight="1">
      <c r="A164" s="40"/>
      <c r="B164" s="41"/>
      <c r="C164" s="229" t="s">
        <v>463</v>
      </c>
      <c r="D164" s="229" t="s">
        <v>196</v>
      </c>
      <c r="E164" s="230" t="s">
        <v>925</v>
      </c>
      <c r="F164" s="231" t="s">
        <v>2640</v>
      </c>
      <c r="G164" s="232" t="s">
        <v>256</v>
      </c>
      <c r="H164" s="233">
        <v>4</v>
      </c>
      <c r="I164" s="234"/>
      <c r="J164" s="235">
        <f>ROUND(I164*H164,2)</f>
        <v>0</v>
      </c>
      <c r="K164" s="231" t="s">
        <v>1</v>
      </c>
      <c r="L164" s="46"/>
      <c r="M164" s="236" t="s">
        <v>1</v>
      </c>
      <c r="N164" s="237" t="s">
        <v>50</v>
      </c>
      <c r="O164" s="93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40" t="s">
        <v>2224</v>
      </c>
      <c r="AT164" s="240" t="s">
        <v>196</v>
      </c>
      <c r="AU164" s="240" t="s">
        <v>94</v>
      </c>
      <c r="AY164" s="18" t="s">
        <v>193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92</v>
      </c>
      <c r="BK164" s="241">
        <f>ROUND(I164*H164,2)</f>
        <v>0</v>
      </c>
      <c r="BL164" s="18" t="s">
        <v>2224</v>
      </c>
      <c r="BM164" s="240" t="s">
        <v>2641</v>
      </c>
    </row>
    <row r="165" s="2" customFormat="1" ht="21.75" customHeight="1">
      <c r="A165" s="40"/>
      <c r="B165" s="41"/>
      <c r="C165" s="229" t="s">
        <v>467</v>
      </c>
      <c r="D165" s="229" t="s">
        <v>196</v>
      </c>
      <c r="E165" s="230" t="s">
        <v>930</v>
      </c>
      <c r="F165" s="231" t="s">
        <v>2642</v>
      </c>
      <c r="G165" s="232" t="s">
        <v>256</v>
      </c>
      <c r="H165" s="233">
        <v>2</v>
      </c>
      <c r="I165" s="234"/>
      <c r="J165" s="235">
        <f>ROUND(I165*H165,2)</f>
        <v>0</v>
      </c>
      <c r="K165" s="231" t="s">
        <v>1</v>
      </c>
      <c r="L165" s="46"/>
      <c r="M165" s="236" t="s">
        <v>1</v>
      </c>
      <c r="N165" s="237" t="s">
        <v>50</v>
      </c>
      <c r="O165" s="93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40" t="s">
        <v>2224</v>
      </c>
      <c r="AT165" s="240" t="s">
        <v>196</v>
      </c>
      <c r="AU165" s="240" t="s">
        <v>94</v>
      </c>
      <c r="AY165" s="18" t="s">
        <v>193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92</v>
      </c>
      <c r="BK165" s="241">
        <f>ROUND(I165*H165,2)</f>
        <v>0</v>
      </c>
      <c r="BL165" s="18" t="s">
        <v>2224</v>
      </c>
      <c r="BM165" s="240" t="s">
        <v>2643</v>
      </c>
    </row>
    <row r="166" s="2" customFormat="1" ht="16.5" customHeight="1">
      <c r="A166" s="40"/>
      <c r="B166" s="41"/>
      <c r="C166" s="229" t="s">
        <v>471</v>
      </c>
      <c r="D166" s="229" t="s">
        <v>196</v>
      </c>
      <c r="E166" s="230" t="s">
        <v>938</v>
      </c>
      <c r="F166" s="231" t="s">
        <v>2644</v>
      </c>
      <c r="G166" s="232" t="s">
        <v>2645</v>
      </c>
      <c r="H166" s="233">
        <v>1</v>
      </c>
      <c r="I166" s="234"/>
      <c r="J166" s="235">
        <f>ROUND(I166*H166,2)</f>
        <v>0</v>
      </c>
      <c r="K166" s="231" t="s">
        <v>1</v>
      </c>
      <c r="L166" s="46"/>
      <c r="M166" s="236" t="s">
        <v>1</v>
      </c>
      <c r="N166" s="237" t="s">
        <v>50</v>
      </c>
      <c r="O166" s="93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40" t="s">
        <v>2224</v>
      </c>
      <c r="AT166" s="240" t="s">
        <v>196</v>
      </c>
      <c r="AU166" s="240" t="s">
        <v>94</v>
      </c>
      <c r="AY166" s="18" t="s">
        <v>193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92</v>
      </c>
      <c r="BK166" s="241">
        <f>ROUND(I166*H166,2)</f>
        <v>0</v>
      </c>
      <c r="BL166" s="18" t="s">
        <v>2224</v>
      </c>
      <c r="BM166" s="240" t="s">
        <v>2646</v>
      </c>
    </row>
    <row r="167" s="2" customFormat="1" ht="24.15" customHeight="1">
      <c r="A167" s="40"/>
      <c r="B167" s="41"/>
      <c r="C167" s="229" t="s">
        <v>475</v>
      </c>
      <c r="D167" s="229" t="s">
        <v>196</v>
      </c>
      <c r="E167" s="230" t="s">
        <v>945</v>
      </c>
      <c r="F167" s="231" t="s">
        <v>2647</v>
      </c>
      <c r="G167" s="232" t="s">
        <v>256</v>
      </c>
      <c r="H167" s="233">
        <v>8</v>
      </c>
      <c r="I167" s="234"/>
      <c r="J167" s="235">
        <f>ROUND(I167*H167,2)</f>
        <v>0</v>
      </c>
      <c r="K167" s="231" t="s">
        <v>1</v>
      </c>
      <c r="L167" s="46"/>
      <c r="M167" s="236" t="s">
        <v>1</v>
      </c>
      <c r="N167" s="237" t="s">
        <v>50</v>
      </c>
      <c r="O167" s="93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40" t="s">
        <v>2224</v>
      </c>
      <c r="AT167" s="240" t="s">
        <v>196</v>
      </c>
      <c r="AU167" s="240" t="s">
        <v>94</v>
      </c>
      <c r="AY167" s="18" t="s">
        <v>193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92</v>
      </c>
      <c r="BK167" s="241">
        <f>ROUND(I167*H167,2)</f>
        <v>0</v>
      </c>
      <c r="BL167" s="18" t="s">
        <v>2224</v>
      </c>
      <c r="BM167" s="240" t="s">
        <v>2648</v>
      </c>
    </row>
    <row r="168" s="2" customFormat="1" ht="16.5" customHeight="1">
      <c r="A168" s="40"/>
      <c r="B168" s="41"/>
      <c r="C168" s="229" t="s">
        <v>479</v>
      </c>
      <c r="D168" s="229" t="s">
        <v>196</v>
      </c>
      <c r="E168" s="230" t="s">
        <v>949</v>
      </c>
      <c r="F168" s="231" t="s">
        <v>2649</v>
      </c>
      <c r="G168" s="232" t="s">
        <v>256</v>
      </c>
      <c r="H168" s="233">
        <v>20</v>
      </c>
      <c r="I168" s="234"/>
      <c r="J168" s="235">
        <f>ROUND(I168*H168,2)</f>
        <v>0</v>
      </c>
      <c r="K168" s="231" t="s">
        <v>1</v>
      </c>
      <c r="L168" s="46"/>
      <c r="M168" s="236" t="s">
        <v>1</v>
      </c>
      <c r="N168" s="237" t="s">
        <v>50</v>
      </c>
      <c r="O168" s="93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40" t="s">
        <v>2224</v>
      </c>
      <c r="AT168" s="240" t="s">
        <v>196</v>
      </c>
      <c r="AU168" s="240" t="s">
        <v>94</v>
      </c>
      <c r="AY168" s="18" t="s">
        <v>193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92</v>
      </c>
      <c r="BK168" s="241">
        <f>ROUND(I168*H168,2)</f>
        <v>0</v>
      </c>
      <c r="BL168" s="18" t="s">
        <v>2224</v>
      </c>
      <c r="BM168" s="240" t="s">
        <v>2650</v>
      </c>
    </row>
    <row r="169" s="2" customFormat="1" ht="21.75" customHeight="1">
      <c r="A169" s="40"/>
      <c r="B169" s="41"/>
      <c r="C169" s="229" t="s">
        <v>484</v>
      </c>
      <c r="D169" s="229" t="s">
        <v>196</v>
      </c>
      <c r="E169" s="230" t="s">
        <v>955</v>
      </c>
      <c r="F169" s="231" t="s">
        <v>2651</v>
      </c>
      <c r="G169" s="232" t="s">
        <v>256</v>
      </c>
      <c r="H169" s="233">
        <v>10</v>
      </c>
      <c r="I169" s="234"/>
      <c r="J169" s="235">
        <f>ROUND(I169*H169,2)</f>
        <v>0</v>
      </c>
      <c r="K169" s="231" t="s">
        <v>1</v>
      </c>
      <c r="L169" s="46"/>
      <c r="M169" s="236" t="s">
        <v>1</v>
      </c>
      <c r="N169" s="237" t="s">
        <v>50</v>
      </c>
      <c r="O169" s="93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40" t="s">
        <v>2224</v>
      </c>
      <c r="AT169" s="240" t="s">
        <v>196</v>
      </c>
      <c r="AU169" s="240" t="s">
        <v>94</v>
      </c>
      <c r="AY169" s="18" t="s">
        <v>193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92</v>
      </c>
      <c r="BK169" s="241">
        <f>ROUND(I169*H169,2)</f>
        <v>0</v>
      </c>
      <c r="BL169" s="18" t="s">
        <v>2224</v>
      </c>
      <c r="BM169" s="240" t="s">
        <v>2652</v>
      </c>
    </row>
    <row r="170" s="2" customFormat="1" ht="16.5" customHeight="1">
      <c r="A170" s="40"/>
      <c r="B170" s="41"/>
      <c r="C170" s="229" t="s">
        <v>488</v>
      </c>
      <c r="D170" s="229" t="s">
        <v>196</v>
      </c>
      <c r="E170" s="230" t="s">
        <v>959</v>
      </c>
      <c r="F170" s="231" t="s">
        <v>2653</v>
      </c>
      <c r="G170" s="232" t="s">
        <v>256</v>
      </c>
      <c r="H170" s="233">
        <v>550</v>
      </c>
      <c r="I170" s="234"/>
      <c r="J170" s="235">
        <f>ROUND(I170*H170,2)</f>
        <v>0</v>
      </c>
      <c r="K170" s="231" t="s">
        <v>1</v>
      </c>
      <c r="L170" s="46"/>
      <c r="M170" s="236" t="s">
        <v>1</v>
      </c>
      <c r="N170" s="237" t="s">
        <v>50</v>
      </c>
      <c r="O170" s="93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40" t="s">
        <v>2224</v>
      </c>
      <c r="AT170" s="240" t="s">
        <v>196</v>
      </c>
      <c r="AU170" s="240" t="s">
        <v>94</v>
      </c>
      <c r="AY170" s="18" t="s">
        <v>193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92</v>
      </c>
      <c r="BK170" s="241">
        <f>ROUND(I170*H170,2)</f>
        <v>0</v>
      </c>
      <c r="BL170" s="18" t="s">
        <v>2224</v>
      </c>
      <c r="BM170" s="240" t="s">
        <v>2654</v>
      </c>
    </row>
    <row r="171" s="2" customFormat="1" ht="21.75" customHeight="1">
      <c r="A171" s="40"/>
      <c r="B171" s="41"/>
      <c r="C171" s="229" t="s">
        <v>490</v>
      </c>
      <c r="D171" s="229" t="s">
        <v>196</v>
      </c>
      <c r="E171" s="230" t="s">
        <v>965</v>
      </c>
      <c r="F171" s="231" t="s">
        <v>2655</v>
      </c>
      <c r="G171" s="232" t="s">
        <v>256</v>
      </c>
      <c r="H171" s="233">
        <v>682</v>
      </c>
      <c r="I171" s="234"/>
      <c r="J171" s="235">
        <f>ROUND(I171*H171,2)</f>
        <v>0</v>
      </c>
      <c r="K171" s="231" t="s">
        <v>1</v>
      </c>
      <c r="L171" s="46"/>
      <c r="M171" s="236" t="s">
        <v>1</v>
      </c>
      <c r="N171" s="237" t="s">
        <v>50</v>
      </c>
      <c r="O171" s="93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40" t="s">
        <v>2224</v>
      </c>
      <c r="AT171" s="240" t="s">
        <v>196</v>
      </c>
      <c r="AU171" s="240" t="s">
        <v>94</v>
      </c>
      <c r="AY171" s="18" t="s">
        <v>193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92</v>
      </c>
      <c r="BK171" s="241">
        <f>ROUND(I171*H171,2)</f>
        <v>0</v>
      </c>
      <c r="BL171" s="18" t="s">
        <v>2224</v>
      </c>
      <c r="BM171" s="240" t="s">
        <v>2656</v>
      </c>
    </row>
    <row r="172" s="2" customFormat="1" ht="21.75" customHeight="1">
      <c r="A172" s="40"/>
      <c r="B172" s="41"/>
      <c r="C172" s="229" t="s">
        <v>492</v>
      </c>
      <c r="D172" s="229" t="s">
        <v>196</v>
      </c>
      <c r="E172" s="230" t="s">
        <v>969</v>
      </c>
      <c r="F172" s="231" t="s">
        <v>2657</v>
      </c>
      <c r="G172" s="232" t="s">
        <v>256</v>
      </c>
      <c r="H172" s="233">
        <v>40</v>
      </c>
      <c r="I172" s="234"/>
      <c r="J172" s="235">
        <f>ROUND(I172*H172,2)</f>
        <v>0</v>
      </c>
      <c r="K172" s="231" t="s">
        <v>1</v>
      </c>
      <c r="L172" s="46"/>
      <c r="M172" s="236" t="s">
        <v>1</v>
      </c>
      <c r="N172" s="237" t="s">
        <v>50</v>
      </c>
      <c r="O172" s="93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40" t="s">
        <v>2224</v>
      </c>
      <c r="AT172" s="240" t="s">
        <v>196</v>
      </c>
      <c r="AU172" s="240" t="s">
        <v>94</v>
      </c>
      <c r="AY172" s="18" t="s">
        <v>193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92</v>
      </c>
      <c r="BK172" s="241">
        <f>ROUND(I172*H172,2)</f>
        <v>0</v>
      </c>
      <c r="BL172" s="18" t="s">
        <v>2224</v>
      </c>
      <c r="BM172" s="240" t="s">
        <v>2658</v>
      </c>
    </row>
    <row r="173" s="2" customFormat="1" ht="16.5" customHeight="1">
      <c r="A173" s="40"/>
      <c r="B173" s="41"/>
      <c r="C173" s="229" t="s">
        <v>496</v>
      </c>
      <c r="D173" s="229" t="s">
        <v>196</v>
      </c>
      <c r="E173" s="230" t="s">
        <v>973</v>
      </c>
      <c r="F173" s="231" t="s">
        <v>2659</v>
      </c>
      <c r="G173" s="232" t="s">
        <v>256</v>
      </c>
      <c r="H173" s="233">
        <v>108</v>
      </c>
      <c r="I173" s="234"/>
      <c r="J173" s="235">
        <f>ROUND(I173*H173,2)</f>
        <v>0</v>
      </c>
      <c r="K173" s="231" t="s">
        <v>1</v>
      </c>
      <c r="L173" s="46"/>
      <c r="M173" s="236" t="s">
        <v>1</v>
      </c>
      <c r="N173" s="237" t="s">
        <v>50</v>
      </c>
      <c r="O173" s="93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40" t="s">
        <v>2224</v>
      </c>
      <c r="AT173" s="240" t="s">
        <v>196</v>
      </c>
      <c r="AU173" s="240" t="s">
        <v>94</v>
      </c>
      <c r="AY173" s="18" t="s">
        <v>193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92</v>
      </c>
      <c r="BK173" s="241">
        <f>ROUND(I173*H173,2)</f>
        <v>0</v>
      </c>
      <c r="BL173" s="18" t="s">
        <v>2224</v>
      </c>
      <c r="BM173" s="240" t="s">
        <v>2660</v>
      </c>
    </row>
    <row r="174" s="2" customFormat="1" ht="24.15" customHeight="1">
      <c r="A174" s="40"/>
      <c r="B174" s="41"/>
      <c r="C174" s="229" t="s">
        <v>502</v>
      </c>
      <c r="D174" s="229" t="s">
        <v>196</v>
      </c>
      <c r="E174" s="230" t="s">
        <v>977</v>
      </c>
      <c r="F174" s="231" t="s">
        <v>2661</v>
      </c>
      <c r="G174" s="232" t="s">
        <v>256</v>
      </c>
      <c r="H174" s="233">
        <v>54</v>
      </c>
      <c r="I174" s="234"/>
      <c r="J174" s="235">
        <f>ROUND(I174*H174,2)</f>
        <v>0</v>
      </c>
      <c r="K174" s="231" t="s">
        <v>1</v>
      </c>
      <c r="L174" s="46"/>
      <c r="M174" s="236" t="s">
        <v>1</v>
      </c>
      <c r="N174" s="237" t="s">
        <v>50</v>
      </c>
      <c r="O174" s="93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40" t="s">
        <v>2224</v>
      </c>
      <c r="AT174" s="240" t="s">
        <v>196</v>
      </c>
      <c r="AU174" s="240" t="s">
        <v>94</v>
      </c>
      <c r="AY174" s="18" t="s">
        <v>193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92</v>
      </c>
      <c r="BK174" s="241">
        <f>ROUND(I174*H174,2)</f>
        <v>0</v>
      </c>
      <c r="BL174" s="18" t="s">
        <v>2224</v>
      </c>
      <c r="BM174" s="240" t="s">
        <v>2662</v>
      </c>
    </row>
    <row r="175" s="2" customFormat="1" ht="16.5" customHeight="1">
      <c r="A175" s="40"/>
      <c r="B175" s="41"/>
      <c r="C175" s="229" t="s">
        <v>508</v>
      </c>
      <c r="D175" s="229" t="s">
        <v>196</v>
      </c>
      <c r="E175" s="230" t="s">
        <v>983</v>
      </c>
      <c r="F175" s="231" t="s">
        <v>2663</v>
      </c>
      <c r="G175" s="232" t="s">
        <v>256</v>
      </c>
      <c r="H175" s="233">
        <v>108</v>
      </c>
      <c r="I175" s="234"/>
      <c r="J175" s="235">
        <f>ROUND(I175*H175,2)</f>
        <v>0</v>
      </c>
      <c r="K175" s="231" t="s">
        <v>1</v>
      </c>
      <c r="L175" s="46"/>
      <c r="M175" s="236" t="s">
        <v>1</v>
      </c>
      <c r="N175" s="237" t="s">
        <v>50</v>
      </c>
      <c r="O175" s="93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40" t="s">
        <v>2224</v>
      </c>
      <c r="AT175" s="240" t="s">
        <v>196</v>
      </c>
      <c r="AU175" s="240" t="s">
        <v>94</v>
      </c>
      <c r="AY175" s="18" t="s">
        <v>193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92</v>
      </c>
      <c r="BK175" s="241">
        <f>ROUND(I175*H175,2)</f>
        <v>0</v>
      </c>
      <c r="BL175" s="18" t="s">
        <v>2224</v>
      </c>
      <c r="BM175" s="240" t="s">
        <v>2664</v>
      </c>
    </row>
    <row r="176" s="2" customFormat="1" ht="21.75" customHeight="1">
      <c r="A176" s="40"/>
      <c r="B176" s="41"/>
      <c r="C176" s="229" t="s">
        <v>513</v>
      </c>
      <c r="D176" s="229" t="s">
        <v>196</v>
      </c>
      <c r="E176" s="230" t="s">
        <v>988</v>
      </c>
      <c r="F176" s="231" t="s">
        <v>2665</v>
      </c>
      <c r="G176" s="232" t="s">
        <v>256</v>
      </c>
      <c r="H176" s="233">
        <v>1380</v>
      </c>
      <c r="I176" s="234"/>
      <c r="J176" s="235">
        <f>ROUND(I176*H176,2)</f>
        <v>0</v>
      </c>
      <c r="K176" s="231" t="s">
        <v>1</v>
      </c>
      <c r="L176" s="46"/>
      <c r="M176" s="236" t="s">
        <v>1</v>
      </c>
      <c r="N176" s="237" t="s">
        <v>50</v>
      </c>
      <c r="O176" s="93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40" t="s">
        <v>2224</v>
      </c>
      <c r="AT176" s="240" t="s">
        <v>196</v>
      </c>
      <c r="AU176" s="240" t="s">
        <v>94</v>
      </c>
      <c r="AY176" s="18" t="s">
        <v>193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92</v>
      </c>
      <c r="BK176" s="241">
        <f>ROUND(I176*H176,2)</f>
        <v>0</v>
      </c>
      <c r="BL176" s="18" t="s">
        <v>2224</v>
      </c>
      <c r="BM176" s="240" t="s">
        <v>2666</v>
      </c>
    </row>
    <row r="177" s="2" customFormat="1" ht="21.75" customHeight="1">
      <c r="A177" s="40"/>
      <c r="B177" s="41"/>
      <c r="C177" s="229" t="s">
        <v>519</v>
      </c>
      <c r="D177" s="229" t="s">
        <v>196</v>
      </c>
      <c r="E177" s="230" t="s">
        <v>994</v>
      </c>
      <c r="F177" s="231" t="s">
        <v>2667</v>
      </c>
      <c r="G177" s="232" t="s">
        <v>256</v>
      </c>
      <c r="H177" s="233">
        <v>56</v>
      </c>
      <c r="I177" s="234"/>
      <c r="J177" s="235">
        <f>ROUND(I177*H177,2)</f>
        <v>0</v>
      </c>
      <c r="K177" s="231" t="s">
        <v>1</v>
      </c>
      <c r="L177" s="46"/>
      <c r="M177" s="236" t="s">
        <v>1</v>
      </c>
      <c r="N177" s="237" t="s">
        <v>50</v>
      </c>
      <c r="O177" s="93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40" t="s">
        <v>2224</v>
      </c>
      <c r="AT177" s="240" t="s">
        <v>196</v>
      </c>
      <c r="AU177" s="240" t="s">
        <v>94</v>
      </c>
      <c r="AY177" s="18" t="s">
        <v>193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92</v>
      </c>
      <c r="BK177" s="241">
        <f>ROUND(I177*H177,2)</f>
        <v>0</v>
      </c>
      <c r="BL177" s="18" t="s">
        <v>2224</v>
      </c>
      <c r="BM177" s="240" t="s">
        <v>2668</v>
      </c>
    </row>
    <row r="178" s="2" customFormat="1" ht="24.15" customHeight="1">
      <c r="A178" s="40"/>
      <c r="B178" s="41"/>
      <c r="C178" s="229" t="s">
        <v>525</v>
      </c>
      <c r="D178" s="229" t="s">
        <v>196</v>
      </c>
      <c r="E178" s="230" t="s">
        <v>998</v>
      </c>
      <c r="F178" s="231" t="s">
        <v>2669</v>
      </c>
      <c r="G178" s="232" t="s">
        <v>256</v>
      </c>
      <c r="H178" s="233">
        <v>500</v>
      </c>
      <c r="I178" s="234"/>
      <c r="J178" s="235">
        <f>ROUND(I178*H178,2)</f>
        <v>0</v>
      </c>
      <c r="K178" s="231" t="s">
        <v>1</v>
      </c>
      <c r="L178" s="46"/>
      <c r="M178" s="236" t="s">
        <v>1</v>
      </c>
      <c r="N178" s="237" t="s">
        <v>50</v>
      </c>
      <c r="O178" s="93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40" t="s">
        <v>2224</v>
      </c>
      <c r="AT178" s="240" t="s">
        <v>196</v>
      </c>
      <c r="AU178" s="240" t="s">
        <v>94</v>
      </c>
      <c r="AY178" s="18" t="s">
        <v>193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92</v>
      </c>
      <c r="BK178" s="241">
        <f>ROUND(I178*H178,2)</f>
        <v>0</v>
      </c>
      <c r="BL178" s="18" t="s">
        <v>2224</v>
      </c>
      <c r="BM178" s="240" t="s">
        <v>2670</v>
      </c>
    </row>
    <row r="179" s="2" customFormat="1" ht="16.5" customHeight="1">
      <c r="A179" s="40"/>
      <c r="B179" s="41"/>
      <c r="C179" s="229" t="s">
        <v>529</v>
      </c>
      <c r="D179" s="229" t="s">
        <v>196</v>
      </c>
      <c r="E179" s="230" t="s">
        <v>1002</v>
      </c>
      <c r="F179" s="231" t="s">
        <v>2638</v>
      </c>
      <c r="G179" s="232" t="s">
        <v>256</v>
      </c>
      <c r="H179" s="233">
        <v>100</v>
      </c>
      <c r="I179" s="234"/>
      <c r="J179" s="235">
        <f>ROUND(I179*H179,2)</f>
        <v>0</v>
      </c>
      <c r="K179" s="231" t="s">
        <v>1</v>
      </c>
      <c r="L179" s="46"/>
      <c r="M179" s="236" t="s">
        <v>1</v>
      </c>
      <c r="N179" s="237" t="s">
        <v>50</v>
      </c>
      <c r="O179" s="93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40" t="s">
        <v>2224</v>
      </c>
      <c r="AT179" s="240" t="s">
        <v>196</v>
      </c>
      <c r="AU179" s="240" t="s">
        <v>94</v>
      </c>
      <c r="AY179" s="18" t="s">
        <v>193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92</v>
      </c>
      <c r="BK179" s="241">
        <f>ROUND(I179*H179,2)</f>
        <v>0</v>
      </c>
      <c r="BL179" s="18" t="s">
        <v>2224</v>
      </c>
      <c r="BM179" s="240" t="s">
        <v>2671</v>
      </c>
    </row>
    <row r="180" s="2" customFormat="1" ht="21.75" customHeight="1">
      <c r="A180" s="40"/>
      <c r="B180" s="41"/>
      <c r="C180" s="229" t="s">
        <v>535</v>
      </c>
      <c r="D180" s="229" t="s">
        <v>196</v>
      </c>
      <c r="E180" s="230" t="s">
        <v>1006</v>
      </c>
      <c r="F180" s="231" t="s">
        <v>2672</v>
      </c>
      <c r="G180" s="232" t="s">
        <v>256</v>
      </c>
      <c r="H180" s="233">
        <v>10</v>
      </c>
      <c r="I180" s="234"/>
      <c r="J180" s="235">
        <f>ROUND(I180*H180,2)</f>
        <v>0</v>
      </c>
      <c r="K180" s="231" t="s">
        <v>1</v>
      </c>
      <c r="L180" s="46"/>
      <c r="M180" s="236" t="s">
        <v>1</v>
      </c>
      <c r="N180" s="237" t="s">
        <v>50</v>
      </c>
      <c r="O180" s="93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40" t="s">
        <v>2224</v>
      </c>
      <c r="AT180" s="240" t="s">
        <v>196</v>
      </c>
      <c r="AU180" s="240" t="s">
        <v>94</v>
      </c>
      <c r="AY180" s="18" t="s">
        <v>193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92</v>
      </c>
      <c r="BK180" s="241">
        <f>ROUND(I180*H180,2)</f>
        <v>0</v>
      </c>
      <c r="BL180" s="18" t="s">
        <v>2224</v>
      </c>
      <c r="BM180" s="240" t="s">
        <v>2673</v>
      </c>
    </row>
    <row r="181" s="2" customFormat="1" ht="21.75" customHeight="1">
      <c r="A181" s="40"/>
      <c r="B181" s="41"/>
      <c r="C181" s="229" t="s">
        <v>540</v>
      </c>
      <c r="D181" s="229" t="s">
        <v>196</v>
      </c>
      <c r="E181" s="230" t="s">
        <v>1011</v>
      </c>
      <c r="F181" s="231" t="s">
        <v>2674</v>
      </c>
      <c r="G181" s="232" t="s">
        <v>256</v>
      </c>
      <c r="H181" s="233">
        <v>10</v>
      </c>
      <c r="I181" s="234"/>
      <c r="J181" s="235">
        <f>ROUND(I181*H181,2)</f>
        <v>0</v>
      </c>
      <c r="K181" s="231" t="s">
        <v>1</v>
      </c>
      <c r="L181" s="46"/>
      <c r="M181" s="236" t="s">
        <v>1</v>
      </c>
      <c r="N181" s="237" t="s">
        <v>50</v>
      </c>
      <c r="O181" s="93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40" t="s">
        <v>2224</v>
      </c>
      <c r="AT181" s="240" t="s">
        <v>196</v>
      </c>
      <c r="AU181" s="240" t="s">
        <v>94</v>
      </c>
      <c r="AY181" s="18" t="s">
        <v>193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92</v>
      </c>
      <c r="BK181" s="241">
        <f>ROUND(I181*H181,2)</f>
        <v>0</v>
      </c>
      <c r="BL181" s="18" t="s">
        <v>2224</v>
      </c>
      <c r="BM181" s="240" t="s">
        <v>2675</v>
      </c>
    </row>
    <row r="182" s="2" customFormat="1" ht="24.15" customHeight="1">
      <c r="A182" s="40"/>
      <c r="B182" s="41"/>
      <c r="C182" s="229" t="s">
        <v>545</v>
      </c>
      <c r="D182" s="229" t="s">
        <v>196</v>
      </c>
      <c r="E182" s="230" t="s">
        <v>1017</v>
      </c>
      <c r="F182" s="231" t="s">
        <v>2676</v>
      </c>
      <c r="G182" s="232" t="s">
        <v>256</v>
      </c>
      <c r="H182" s="233">
        <v>3</v>
      </c>
      <c r="I182" s="234"/>
      <c r="J182" s="235">
        <f>ROUND(I182*H182,2)</f>
        <v>0</v>
      </c>
      <c r="K182" s="231" t="s">
        <v>1</v>
      </c>
      <c r="L182" s="46"/>
      <c r="M182" s="236" t="s">
        <v>1</v>
      </c>
      <c r="N182" s="237" t="s">
        <v>50</v>
      </c>
      <c r="O182" s="93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40" t="s">
        <v>2224</v>
      </c>
      <c r="AT182" s="240" t="s">
        <v>196</v>
      </c>
      <c r="AU182" s="240" t="s">
        <v>94</v>
      </c>
      <c r="AY182" s="18" t="s">
        <v>193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92</v>
      </c>
      <c r="BK182" s="241">
        <f>ROUND(I182*H182,2)</f>
        <v>0</v>
      </c>
      <c r="BL182" s="18" t="s">
        <v>2224</v>
      </c>
      <c r="BM182" s="240" t="s">
        <v>2677</v>
      </c>
    </row>
    <row r="183" s="2" customFormat="1" ht="16.5" customHeight="1">
      <c r="A183" s="40"/>
      <c r="B183" s="41"/>
      <c r="C183" s="229" t="s">
        <v>550</v>
      </c>
      <c r="D183" s="229" t="s">
        <v>196</v>
      </c>
      <c r="E183" s="230" t="s">
        <v>1021</v>
      </c>
      <c r="F183" s="231" t="s">
        <v>2678</v>
      </c>
      <c r="G183" s="232" t="s">
        <v>256</v>
      </c>
      <c r="H183" s="233">
        <v>38</v>
      </c>
      <c r="I183" s="234"/>
      <c r="J183" s="235">
        <f>ROUND(I183*H183,2)</f>
        <v>0</v>
      </c>
      <c r="K183" s="231" t="s">
        <v>1</v>
      </c>
      <c r="L183" s="46"/>
      <c r="M183" s="236" t="s">
        <v>1</v>
      </c>
      <c r="N183" s="237" t="s">
        <v>50</v>
      </c>
      <c r="O183" s="93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40" t="s">
        <v>2224</v>
      </c>
      <c r="AT183" s="240" t="s">
        <v>196</v>
      </c>
      <c r="AU183" s="240" t="s">
        <v>94</v>
      </c>
      <c r="AY183" s="18" t="s">
        <v>193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92</v>
      </c>
      <c r="BK183" s="241">
        <f>ROUND(I183*H183,2)</f>
        <v>0</v>
      </c>
      <c r="BL183" s="18" t="s">
        <v>2224</v>
      </c>
      <c r="BM183" s="240" t="s">
        <v>2679</v>
      </c>
    </row>
    <row r="184" s="2" customFormat="1" ht="16.5" customHeight="1">
      <c r="A184" s="40"/>
      <c r="B184" s="41"/>
      <c r="C184" s="229" t="s">
        <v>555</v>
      </c>
      <c r="D184" s="229" t="s">
        <v>196</v>
      </c>
      <c r="E184" s="230" t="s">
        <v>1619</v>
      </c>
      <c r="F184" s="231" t="s">
        <v>2680</v>
      </c>
      <c r="G184" s="232" t="s">
        <v>256</v>
      </c>
      <c r="H184" s="233">
        <v>220</v>
      </c>
      <c r="I184" s="234"/>
      <c r="J184" s="235">
        <f>ROUND(I184*H184,2)</f>
        <v>0</v>
      </c>
      <c r="K184" s="231" t="s">
        <v>1</v>
      </c>
      <c r="L184" s="46"/>
      <c r="M184" s="236" t="s">
        <v>1</v>
      </c>
      <c r="N184" s="237" t="s">
        <v>50</v>
      </c>
      <c r="O184" s="93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40" t="s">
        <v>2224</v>
      </c>
      <c r="AT184" s="240" t="s">
        <v>196</v>
      </c>
      <c r="AU184" s="240" t="s">
        <v>94</v>
      </c>
      <c r="AY184" s="18" t="s">
        <v>193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92</v>
      </c>
      <c r="BK184" s="241">
        <f>ROUND(I184*H184,2)</f>
        <v>0</v>
      </c>
      <c r="BL184" s="18" t="s">
        <v>2224</v>
      </c>
      <c r="BM184" s="240" t="s">
        <v>2681</v>
      </c>
    </row>
    <row r="185" s="2" customFormat="1" ht="16.5" customHeight="1">
      <c r="A185" s="40"/>
      <c r="B185" s="41"/>
      <c r="C185" s="229" t="s">
        <v>562</v>
      </c>
      <c r="D185" s="229" t="s">
        <v>196</v>
      </c>
      <c r="E185" s="230" t="s">
        <v>1629</v>
      </c>
      <c r="F185" s="231" t="s">
        <v>2682</v>
      </c>
      <c r="G185" s="232" t="s">
        <v>256</v>
      </c>
      <c r="H185" s="233">
        <v>150</v>
      </c>
      <c r="I185" s="234"/>
      <c r="J185" s="235">
        <f>ROUND(I185*H185,2)</f>
        <v>0</v>
      </c>
      <c r="K185" s="231" t="s">
        <v>1</v>
      </c>
      <c r="L185" s="46"/>
      <c r="M185" s="236" t="s">
        <v>1</v>
      </c>
      <c r="N185" s="237" t="s">
        <v>50</v>
      </c>
      <c r="O185" s="93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40" t="s">
        <v>2224</v>
      </c>
      <c r="AT185" s="240" t="s">
        <v>196</v>
      </c>
      <c r="AU185" s="240" t="s">
        <v>94</v>
      </c>
      <c r="AY185" s="18" t="s">
        <v>193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92</v>
      </c>
      <c r="BK185" s="241">
        <f>ROUND(I185*H185,2)</f>
        <v>0</v>
      </c>
      <c r="BL185" s="18" t="s">
        <v>2224</v>
      </c>
      <c r="BM185" s="240" t="s">
        <v>2683</v>
      </c>
    </row>
    <row r="186" s="2" customFormat="1" ht="24.15" customHeight="1">
      <c r="A186" s="40"/>
      <c r="B186" s="41"/>
      <c r="C186" s="229" t="s">
        <v>568</v>
      </c>
      <c r="D186" s="229" t="s">
        <v>196</v>
      </c>
      <c r="E186" s="230" t="s">
        <v>1636</v>
      </c>
      <c r="F186" s="231" t="s">
        <v>2684</v>
      </c>
      <c r="G186" s="232" t="s">
        <v>256</v>
      </c>
      <c r="H186" s="233">
        <v>25</v>
      </c>
      <c r="I186" s="234"/>
      <c r="J186" s="235">
        <f>ROUND(I186*H186,2)</f>
        <v>0</v>
      </c>
      <c r="K186" s="231" t="s">
        <v>1</v>
      </c>
      <c r="L186" s="46"/>
      <c r="M186" s="236" t="s">
        <v>1</v>
      </c>
      <c r="N186" s="237" t="s">
        <v>50</v>
      </c>
      <c r="O186" s="93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40" t="s">
        <v>2224</v>
      </c>
      <c r="AT186" s="240" t="s">
        <v>196</v>
      </c>
      <c r="AU186" s="240" t="s">
        <v>94</v>
      </c>
      <c r="AY186" s="18" t="s">
        <v>193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92</v>
      </c>
      <c r="BK186" s="241">
        <f>ROUND(I186*H186,2)</f>
        <v>0</v>
      </c>
      <c r="BL186" s="18" t="s">
        <v>2224</v>
      </c>
      <c r="BM186" s="240" t="s">
        <v>2685</v>
      </c>
    </row>
    <row r="187" s="2" customFormat="1" ht="16.5" customHeight="1">
      <c r="A187" s="40"/>
      <c r="B187" s="41"/>
      <c r="C187" s="229" t="s">
        <v>572</v>
      </c>
      <c r="D187" s="229" t="s">
        <v>196</v>
      </c>
      <c r="E187" s="230" t="s">
        <v>1640</v>
      </c>
      <c r="F187" s="231" t="s">
        <v>2686</v>
      </c>
      <c r="G187" s="232" t="s">
        <v>256</v>
      </c>
      <c r="H187" s="233">
        <v>260</v>
      </c>
      <c r="I187" s="234"/>
      <c r="J187" s="235">
        <f>ROUND(I187*H187,2)</f>
        <v>0</v>
      </c>
      <c r="K187" s="231" t="s">
        <v>1</v>
      </c>
      <c r="L187" s="46"/>
      <c r="M187" s="236" t="s">
        <v>1</v>
      </c>
      <c r="N187" s="237" t="s">
        <v>50</v>
      </c>
      <c r="O187" s="93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40" t="s">
        <v>2224</v>
      </c>
      <c r="AT187" s="240" t="s">
        <v>196</v>
      </c>
      <c r="AU187" s="240" t="s">
        <v>94</v>
      </c>
      <c r="AY187" s="18" t="s">
        <v>193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92</v>
      </c>
      <c r="BK187" s="241">
        <f>ROUND(I187*H187,2)</f>
        <v>0</v>
      </c>
      <c r="BL187" s="18" t="s">
        <v>2224</v>
      </c>
      <c r="BM187" s="240" t="s">
        <v>2687</v>
      </c>
    </row>
    <row r="188" s="2" customFormat="1" ht="24.15" customHeight="1">
      <c r="A188" s="40"/>
      <c r="B188" s="41"/>
      <c r="C188" s="229" t="s">
        <v>580</v>
      </c>
      <c r="D188" s="229" t="s">
        <v>196</v>
      </c>
      <c r="E188" s="230" t="s">
        <v>1642</v>
      </c>
      <c r="F188" s="231" t="s">
        <v>2688</v>
      </c>
      <c r="G188" s="232" t="s">
        <v>256</v>
      </c>
      <c r="H188" s="233">
        <v>15</v>
      </c>
      <c r="I188" s="234"/>
      <c r="J188" s="235">
        <f>ROUND(I188*H188,2)</f>
        <v>0</v>
      </c>
      <c r="K188" s="231" t="s">
        <v>1</v>
      </c>
      <c r="L188" s="46"/>
      <c r="M188" s="236" t="s">
        <v>1</v>
      </c>
      <c r="N188" s="237" t="s">
        <v>50</v>
      </c>
      <c r="O188" s="93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40" t="s">
        <v>2224</v>
      </c>
      <c r="AT188" s="240" t="s">
        <v>196</v>
      </c>
      <c r="AU188" s="240" t="s">
        <v>94</v>
      </c>
      <c r="AY188" s="18" t="s">
        <v>193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92</v>
      </c>
      <c r="BK188" s="241">
        <f>ROUND(I188*H188,2)</f>
        <v>0</v>
      </c>
      <c r="BL188" s="18" t="s">
        <v>2224</v>
      </c>
      <c r="BM188" s="240" t="s">
        <v>2689</v>
      </c>
    </row>
    <row r="189" s="2" customFormat="1" ht="16.5" customHeight="1">
      <c r="A189" s="40"/>
      <c r="B189" s="41"/>
      <c r="C189" s="229" t="s">
        <v>582</v>
      </c>
      <c r="D189" s="229" t="s">
        <v>196</v>
      </c>
      <c r="E189" s="230" t="s">
        <v>1646</v>
      </c>
      <c r="F189" s="231" t="s">
        <v>2690</v>
      </c>
      <c r="G189" s="232" t="s">
        <v>256</v>
      </c>
      <c r="H189" s="233">
        <v>30</v>
      </c>
      <c r="I189" s="234"/>
      <c r="J189" s="235">
        <f>ROUND(I189*H189,2)</f>
        <v>0</v>
      </c>
      <c r="K189" s="231" t="s">
        <v>1</v>
      </c>
      <c r="L189" s="46"/>
      <c r="M189" s="236" t="s">
        <v>1</v>
      </c>
      <c r="N189" s="237" t="s">
        <v>50</v>
      </c>
      <c r="O189" s="93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40" t="s">
        <v>2224</v>
      </c>
      <c r="AT189" s="240" t="s">
        <v>196</v>
      </c>
      <c r="AU189" s="240" t="s">
        <v>94</v>
      </c>
      <c r="AY189" s="18" t="s">
        <v>193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92</v>
      </c>
      <c r="BK189" s="241">
        <f>ROUND(I189*H189,2)</f>
        <v>0</v>
      </c>
      <c r="BL189" s="18" t="s">
        <v>2224</v>
      </c>
      <c r="BM189" s="240" t="s">
        <v>2691</v>
      </c>
    </row>
    <row r="190" s="2" customFormat="1" ht="24.15" customHeight="1">
      <c r="A190" s="40"/>
      <c r="B190" s="41"/>
      <c r="C190" s="229" t="s">
        <v>584</v>
      </c>
      <c r="D190" s="229" t="s">
        <v>196</v>
      </c>
      <c r="E190" s="230" t="s">
        <v>1652</v>
      </c>
      <c r="F190" s="231" t="s">
        <v>2692</v>
      </c>
      <c r="G190" s="232" t="s">
        <v>256</v>
      </c>
      <c r="H190" s="233">
        <v>50</v>
      </c>
      <c r="I190" s="234"/>
      <c r="J190" s="235">
        <f>ROUND(I190*H190,2)</f>
        <v>0</v>
      </c>
      <c r="K190" s="231" t="s">
        <v>1</v>
      </c>
      <c r="L190" s="46"/>
      <c r="M190" s="236" t="s">
        <v>1</v>
      </c>
      <c r="N190" s="237" t="s">
        <v>50</v>
      </c>
      <c r="O190" s="93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40" t="s">
        <v>2224</v>
      </c>
      <c r="AT190" s="240" t="s">
        <v>196</v>
      </c>
      <c r="AU190" s="240" t="s">
        <v>94</v>
      </c>
      <c r="AY190" s="18" t="s">
        <v>193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92</v>
      </c>
      <c r="BK190" s="241">
        <f>ROUND(I190*H190,2)</f>
        <v>0</v>
      </c>
      <c r="BL190" s="18" t="s">
        <v>2224</v>
      </c>
      <c r="BM190" s="240" t="s">
        <v>2693</v>
      </c>
    </row>
    <row r="191" s="2" customFormat="1" ht="24.15" customHeight="1">
      <c r="A191" s="40"/>
      <c r="B191" s="41"/>
      <c r="C191" s="229" t="s">
        <v>586</v>
      </c>
      <c r="D191" s="229" t="s">
        <v>196</v>
      </c>
      <c r="E191" s="230" t="s">
        <v>1656</v>
      </c>
      <c r="F191" s="231" t="s">
        <v>2694</v>
      </c>
      <c r="G191" s="232" t="s">
        <v>256</v>
      </c>
      <c r="H191" s="233">
        <v>20</v>
      </c>
      <c r="I191" s="234"/>
      <c r="J191" s="235">
        <f>ROUND(I191*H191,2)</f>
        <v>0</v>
      </c>
      <c r="K191" s="231" t="s">
        <v>1</v>
      </c>
      <c r="L191" s="46"/>
      <c r="M191" s="236" t="s">
        <v>1</v>
      </c>
      <c r="N191" s="237" t="s">
        <v>50</v>
      </c>
      <c r="O191" s="93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40" t="s">
        <v>2224</v>
      </c>
      <c r="AT191" s="240" t="s">
        <v>196</v>
      </c>
      <c r="AU191" s="240" t="s">
        <v>94</v>
      </c>
      <c r="AY191" s="18" t="s">
        <v>193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92</v>
      </c>
      <c r="BK191" s="241">
        <f>ROUND(I191*H191,2)</f>
        <v>0</v>
      </c>
      <c r="BL191" s="18" t="s">
        <v>2224</v>
      </c>
      <c r="BM191" s="240" t="s">
        <v>2695</v>
      </c>
    </row>
    <row r="192" s="2" customFormat="1" ht="33" customHeight="1">
      <c r="A192" s="40"/>
      <c r="B192" s="41"/>
      <c r="C192" s="229" t="s">
        <v>592</v>
      </c>
      <c r="D192" s="229" t="s">
        <v>196</v>
      </c>
      <c r="E192" s="230" t="s">
        <v>1660</v>
      </c>
      <c r="F192" s="231" t="s">
        <v>2696</v>
      </c>
      <c r="G192" s="232" t="s">
        <v>256</v>
      </c>
      <c r="H192" s="233">
        <v>40</v>
      </c>
      <c r="I192" s="234"/>
      <c r="J192" s="235">
        <f>ROUND(I192*H192,2)</f>
        <v>0</v>
      </c>
      <c r="K192" s="231" t="s">
        <v>1</v>
      </c>
      <c r="L192" s="46"/>
      <c r="M192" s="236" t="s">
        <v>1</v>
      </c>
      <c r="N192" s="237" t="s">
        <v>50</v>
      </c>
      <c r="O192" s="93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40" t="s">
        <v>2224</v>
      </c>
      <c r="AT192" s="240" t="s">
        <v>196</v>
      </c>
      <c r="AU192" s="240" t="s">
        <v>94</v>
      </c>
      <c r="AY192" s="18" t="s">
        <v>193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92</v>
      </c>
      <c r="BK192" s="241">
        <f>ROUND(I192*H192,2)</f>
        <v>0</v>
      </c>
      <c r="BL192" s="18" t="s">
        <v>2224</v>
      </c>
      <c r="BM192" s="240" t="s">
        <v>2697</v>
      </c>
    </row>
    <row r="193" s="2" customFormat="1" ht="16.5" customHeight="1">
      <c r="A193" s="40"/>
      <c r="B193" s="41"/>
      <c r="C193" s="229" t="s">
        <v>598</v>
      </c>
      <c r="D193" s="229" t="s">
        <v>196</v>
      </c>
      <c r="E193" s="230" t="s">
        <v>1662</v>
      </c>
      <c r="F193" s="231" t="s">
        <v>2698</v>
      </c>
      <c r="G193" s="232" t="s">
        <v>256</v>
      </c>
      <c r="H193" s="233">
        <v>40</v>
      </c>
      <c r="I193" s="234"/>
      <c r="J193" s="235">
        <f>ROUND(I193*H193,2)</f>
        <v>0</v>
      </c>
      <c r="K193" s="231" t="s">
        <v>1</v>
      </c>
      <c r="L193" s="46"/>
      <c r="M193" s="236" t="s">
        <v>1</v>
      </c>
      <c r="N193" s="237" t="s">
        <v>50</v>
      </c>
      <c r="O193" s="93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40" t="s">
        <v>2224</v>
      </c>
      <c r="AT193" s="240" t="s">
        <v>196</v>
      </c>
      <c r="AU193" s="240" t="s">
        <v>94</v>
      </c>
      <c r="AY193" s="18" t="s">
        <v>193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92</v>
      </c>
      <c r="BK193" s="241">
        <f>ROUND(I193*H193,2)</f>
        <v>0</v>
      </c>
      <c r="BL193" s="18" t="s">
        <v>2224</v>
      </c>
      <c r="BM193" s="240" t="s">
        <v>2699</v>
      </c>
    </row>
    <row r="194" s="2" customFormat="1" ht="16.5" customHeight="1">
      <c r="A194" s="40"/>
      <c r="B194" s="41"/>
      <c r="C194" s="229" t="s">
        <v>604</v>
      </c>
      <c r="D194" s="229" t="s">
        <v>196</v>
      </c>
      <c r="E194" s="230" t="s">
        <v>1666</v>
      </c>
      <c r="F194" s="231" t="s">
        <v>2700</v>
      </c>
      <c r="G194" s="232" t="s">
        <v>256</v>
      </c>
      <c r="H194" s="233">
        <v>40</v>
      </c>
      <c r="I194" s="234"/>
      <c r="J194" s="235">
        <f>ROUND(I194*H194,2)</f>
        <v>0</v>
      </c>
      <c r="K194" s="231" t="s">
        <v>1</v>
      </c>
      <c r="L194" s="46"/>
      <c r="M194" s="236" t="s">
        <v>1</v>
      </c>
      <c r="N194" s="237" t="s">
        <v>50</v>
      </c>
      <c r="O194" s="93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40" t="s">
        <v>2224</v>
      </c>
      <c r="AT194" s="240" t="s">
        <v>196</v>
      </c>
      <c r="AU194" s="240" t="s">
        <v>94</v>
      </c>
      <c r="AY194" s="18" t="s">
        <v>193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92</v>
      </c>
      <c r="BK194" s="241">
        <f>ROUND(I194*H194,2)</f>
        <v>0</v>
      </c>
      <c r="BL194" s="18" t="s">
        <v>2224</v>
      </c>
      <c r="BM194" s="240" t="s">
        <v>2701</v>
      </c>
    </row>
    <row r="195" s="2" customFormat="1" ht="24.15" customHeight="1">
      <c r="A195" s="40"/>
      <c r="B195" s="41"/>
      <c r="C195" s="229" t="s">
        <v>608</v>
      </c>
      <c r="D195" s="229" t="s">
        <v>196</v>
      </c>
      <c r="E195" s="230" t="s">
        <v>1670</v>
      </c>
      <c r="F195" s="231" t="s">
        <v>2702</v>
      </c>
      <c r="G195" s="232" t="s">
        <v>256</v>
      </c>
      <c r="H195" s="233">
        <v>30</v>
      </c>
      <c r="I195" s="234"/>
      <c r="J195" s="235">
        <f>ROUND(I195*H195,2)</f>
        <v>0</v>
      </c>
      <c r="K195" s="231" t="s">
        <v>1</v>
      </c>
      <c r="L195" s="46"/>
      <c r="M195" s="236" t="s">
        <v>1</v>
      </c>
      <c r="N195" s="237" t="s">
        <v>50</v>
      </c>
      <c r="O195" s="93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40" t="s">
        <v>2224</v>
      </c>
      <c r="AT195" s="240" t="s">
        <v>196</v>
      </c>
      <c r="AU195" s="240" t="s">
        <v>94</v>
      </c>
      <c r="AY195" s="18" t="s">
        <v>193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92</v>
      </c>
      <c r="BK195" s="241">
        <f>ROUND(I195*H195,2)</f>
        <v>0</v>
      </c>
      <c r="BL195" s="18" t="s">
        <v>2224</v>
      </c>
      <c r="BM195" s="240" t="s">
        <v>2703</v>
      </c>
    </row>
    <row r="196" s="2" customFormat="1" ht="33" customHeight="1">
      <c r="A196" s="40"/>
      <c r="B196" s="41"/>
      <c r="C196" s="229" t="s">
        <v>614</v>
      </c>
      <c r="D196" s="229" t="s">
        <v>196</v>
      </c>
      <c r="E196" s="230" t="s">
        <v>1672</v>
      </c>
      <c r="F196" s="231" t="s">
        <v>2704</v>
      </c>
      <c r="G196" s="232" t="s">
        <v>256</v>
      </c>
      <c r="H196" s="233">
        <v>250</v>
      </c>
      <c r="I196" s="234"/>
      <c r="J196" s="235">
        <f>ROUND(I196*H196,2)</f>
        <v>0</v>
      </c>
      <c r="K196" s="231" t="s">
        <v>1</v>
      </c>
      <c r="L196" s="46"/>
      <c r="M196" s="236" t="s">
        <v>1</v>
      </c>
      <c r="N196" s="237" t="s">
        <v>50</v>
      </c>
      <c r="O196" s="93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40" t="s">
        <v>2224</v>
      </c>
      <c r="AT196" s="240" t="s">
        <v>196</v>
      </c>
      <c r="AU196" s="240" t="s">
        <v>94</v>
      </c>
      <c r="AY196" s="18" t="s">
        <v>193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92</v>
      </c>
      <c r="BK196" s="241">
        <f>ROUND(I196*H196,2)</f>
        <v>0</v>
      </c>
      <c r="BL196" s="18" t="s">
        <v>2224</v>
      </c>
      <c r="BM196" s="240" t="s">
        <v>2705</v>
      </c>
    </row>
    <row r="197" s="2" customFormat="1" ht="33" customHeight="1">
      <c r="A197" s="40"/>
      <c r="B197" s="41"/>
      <c r="C197" s="229" t="s">
        <v>618</v>
      </c>
      <c r="D197" s="229" t="s">
        <v>196</v>
      </c>
      <c r="E197" s="230" t="s">
        <v>1676</v>
      </c>
      <c r="F197" s="231" t="s">
        <v>2706</v>
      </c>
      <c r="G197" s="232" t="s">
        <v>256</v>
      </c>
      <c r="H197" s="233">
        <v>250</v>
      </c>
      <c r="I197" s="234"/>
      <c r="J197" s="235">
        <f>ROUND(I197*H197,2)</f>
        <v>0</v>
      </c>
      <c r="K197" s="231" t="s">
        <v>1</v>
      </c>
      <c r="L197" s="46"/>
      <c r="M197" s="236" t="s">
        <v>1</v>
      </c>
      <c r="N197" s="237" t="s">
        <v>50</v>
      </c>
      <c r="O197" s="93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40" t="s">
        <v>2224</v>
      </c>
      <c r="AT197" s="240" t="s">
        <v>196</v>
      </c>
      <c r="AU197" s="240" t="s">
        <v>94</v>
      </c>
      <c r="AY197" s="18" t="s">
        <v>193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92</v>
      </c>
      <c r="BK197" s="241">
        <f>ROUND(I197*H197,2)</f>
        <v>0</v>
      </c>
      <c r="BL197" s="18" t="s">
        <v>2224</v>
      </c>
      <c r="BM197" s="240" t="s">
        <v>2707</v>
      </c>
    </row>
    <row r="198" s="2" customFormat="1" ht="33" customHeight="1">
      <c r="A198" s="40"/>
      <c r="B198" s="41"/>
      <c r="C198" s="229" t="s">
        <v>622</v>
      </c>
      <c r="D198" s="229" t="s">
        <v>196</v>
      </c>
      <c r="E198" s="230" t="s">
        <v>1680</v>
      </c>
      <c r="F198" s="231" t="s">
        <v>2708</v>
      </c>
      <c r="G198" s="232" t="s">
        <v>256</v>
      </c>
      <c r="H198" s="233">
        <v>150</v>
      </c>
      <c r="I198" s="234"/>
      <c r="J198" s="235">
        <f>ROUND(I198*H198,2)</f>
        <v>0</v>
      </c>
      <c r="K198" s="231" t="s">
        <v>1</v>
      </c>
      <c r="L198" s="46"/>
      <c r="M198" s="236" t="s">
        <v>1</v>
      </c>
      <c r="N198" s="237" t="s">
        <v>50</v>
      </c>
      <c r="O198" s="93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40" t="s">
        <v>2224</v>
      </c>
      <c r="AT198" s="240" t="s">
        <v>196</v>
      </c>
      <c r="AU198" s="240" t="s">
        <v>94</v>
      </c>
      <c r="AY198" s="18" t="s">
        <v>193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92</v>
      </c>
      <c r="BK198" s="241">
        <f>ROUND(I198*H198,2)</f>
        <v>0</v>
      </c>
      <c r="BL198" s="18" t="s">
        <v>2224</v>
      </c>
      <c r="BM198" s="240" t="s">
        <v>2709</v>
      </c>
    </row>
    <row r="199" s="2" customFormat="1" ht="37.8" customHeight="1">
      <c r="A199" s="40"/>
      <c r="B199" s="41"/>
      <c r="C199" s="229" t="s">
        <v>629</v>
      </c>
      <c r="D199" s="229" t="s">
        <v>196</v>
      </c>
      <c r="E199" s="230" t="s">
        <v>1682</v>
      </c>
      <c r="F199" s="231" t="s">
        <v>2710</v>
      </c>
      <c r="G199" s="232" t="s">
        <v>256</v>
      </c>
      <c r="H199" s="233">
        <v>20</v>
      </c>
      <c r="I199" s="234"/>
      <c r="J199" s="235">
        <f>ROUND(I199*H199,2)</f>
        <v>0</v>
      </c>
      <c r="K199" s="231" t="s">
        <v>1</v>
      </c>
      <c r="L199" s="46"/>
      <c r="M199" s="236" t="s">
        <v>1</v>
      </c>
      <c r="N199" s="237" t="s">
        <v>50</v>
      </c>
      <c r="O199" s="93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40" t="s">
        <v>2224</v>
      </c>
      <c r="AT199" s="240" t="s">
        <v>196</v>
      </c>
      <c r="AU199" s="240" t="s">
        <v>94</v>
      </c>
      <c r="AY199" s="18" t="s">
        <v>193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92</v>
      </c>
      <c r="BK199" s="241">
        <f>ROUND(I199*H199,2)</f>
        <v>0</v>
      </c>
      <c r="BL199" s="18" t="s">
        <v>2224</v>
      </c>
      <c r="BM199" s="240" t="s">
        <v>2711</v>
      </c>
    </row>
    <row r="200" s="2" customFormat="1" ht="24.15" customHeight="1">
      <c r="A200" s="40"/>
      <c r="B200" s="41"/>
      <c r="C200" s="229" t="s">
        <v>633</v>
      </c>
      <c r="D200" s="229" t="s">
        <v>196</v>
      </c>
      <c r="E200" s="230" t="s">
        <v>1687</v>
      </c>
      <c r="F200" s="231" t="s">
        <v>2712</v>
      </c>
      <c r="G200" s="232" t="s">
        <v>256</v>
      </c>
      <c r="H200" s="233">
        <v>20</v>
      </c>
      <c r="I200" s="234"/>
      <c r="J200" s="235">
        <f>ROUND(I200*H200,2)</f>
        <v>0</v>
      </c>
      <c r="K200" s="231" t="s">
        <v>1</v>
      </c>
      <c r="L200" s="46"/>
      <c r="M200" s="236" t="s">
        <v>1</v>
      </c>
      <c r="N200" s="237" t="s">
        <v>50</v>
      </c>
      <c r="O200" s="93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40" t="s">
        <v>2224</v>
      </c>
      <c r="AT200" s="240" t="s">
        <v>196</v>
      </c>
      <c r="AU200" s="240" t="s">
        <v>94</v>
      </c>
      <c r="AY200" s="18" t="s">
        <v>193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92</v>
      </c>
      <c r="BK200" s="241">
        <f>ROUND(I200*H200,2)</f>
        <v>0</v>
      </c>
      <c r="BL200" s="18" t="s">
        <v>2224</v>
      </c>
      <c r="BM200" s="240" t="s">
        <v>2713</v>
      </c>
    </row>
    <row r="201" s="2" customFormat="1" ht="24.15" customHeight="1">
      <c r="A201" s="40"/>
      <c r="B201" s="41"/>
      <c r="C201" s="229" t="s">
        <v>637</v>
      </c>
      <c r="D201" s="229" t="s">
        <v>196</v>
      </c>
      <c r="E201" s="230" t="s">
        <v>1689</v>
      </c>
      <c r="F201" s="231" t="s">
        <v>2714</v>
      </c>
      <c r="G201" s="232" t="s">
        <v>256</v>
      </c>
      <c r="H201" s="233">
        <v>150</v>
      </c>
      <c r="I201" s="234"/>
      <c r="J201" s="235">
        <f>ROUND(I201*H201,2)</f>
        <v>0</v>
      </c>
      <c r="K201" s="231" t="s">
        <v>1</v>
      </c>
      <c r="L201" s="46"/>
      <c r="M201" s="236" t="s">
        <v>1</v>
      </c>
      <c r="N201" s="237" t="s">
        <v>50</v>
      </c>
      <c r="O201" s="93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40" t="s">
        <v>2224</v>
      </c>
      <c r="AT201" s="240" t="s">
        <v>196</v>
      </c>
      <c r="AU201" s="240" t="s">
        <v>94</v>
      </c>
      <c r="AY201" s="18" t="s">
        <v>193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92</v>
      </c>
      <c r="BK201" s="241">
        <f>ROUND(I201*H201,2)</f>
        <v>0</v>
      </c>
      <c r="BL201" s="18" t="s">
        <v>2224</v>
      </c>
      <c r="BM201" s="240" t="s">
        <v>2715</v>
      </c>
    </row>
    <row r="202" s="2" customFormat="1" ht="37.8" customHeight="1">
      <c r="A202" s="40"/>
      <c r="B202" s="41"/>
      <c r="C202" s="229" t="s">
        <v>641</v>
      </c>
      <c r="D202" s="229" t="s">
        <v>196</v>
      </c>
      <c r="E202" s="230" t="s">
        <v>1693</v>
      </c>
      <c r="F202" s="231" t="s">
        <v>2716</v>
      </c>
      <c r="G202" s="232" t="s">
        <v>256</v>
      </c>
      <c r="H202" s="233">
        <v>4</v>
      </c>
      <c r="I202" s="234"/>
      <c r="J202" s="235">
        <f>ROUND(I202*H202,2)</f>
        <v>0</v>
      </c>
      <c r="K202" s="231" t="s">
        <v>1</v>
      </c>
      <c r="L202" s="46"/>
      <c r="M202" s="236" t="s">
        <v>1</v>
      </c>
      <c r="N202" s="237" t="s">
        <v>50</v>
      </c>
      <c r="O202" s="93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40" t="s">
        <v>2224</v>
      </c>
      <c r="AT202" s="240" t="s">
        <v>196</v>
      </c>
      <c r="AU202" s="240" t="s">
        <v>94</v>
      </c>
      <c r="AY202" s="18" t="s">
        <v>193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92</v>
      </c>
      <c r="BK202" s="241">
        <f>ROUND(I202*H202,2)</f>
        <v>0</v>
      </c>
      <c r="BL202" s="18" t="s">
        <v>2224</v>
      </c>
      <c r="BM202" s="240" t="s">
        <v>2717</v>
      </c>
    </row>
    <row r="203" s="2" customFormat="1" ht="24.15" customHeight="1">
      <c r="A203" s="40"/>
      <c r="B203" s="41"/>
      <c r="C203" s="229" t="s">
        <v>646</v>
      </c>
      <c r="D203" s="229" t="s">
        <v>196</v>
      </c>
      <c r="E203" s="230" t="s">
        <v>1704</v>
      </c>
      <c r="F203" s="231" t="s">
        <v>2718</v>
      </c>
      <c r="G203" s="232" t="s">
        <v>256</v>
      </c>
      <c r="H203" s="233">
        <v>4</v>
      </c>
      <c r="I203" s="234"/>
      <c r="J203" s="235">
        <f>ROUND(I203*H203,2)</f>
        <v>0</v>
      </c>
      <c r="K203" s="231" t="s">
        <v>1</v>
      </c>
      <c r="L203" s="46"/>
      <c r="M203" s="236" t="s">
        <v>1</v>
      </c>
      <c r="N203" s="237" t="s">
        <v>50</v>
      </c>
      <c r="O203" s="93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40" t="s">
        <v>2224</v>
      </c>
      <c r="AT203" s="240" t="s">
        <v>196</v>
      </c>
      <c r="AU203" s="240" t="s">
        <v>94</v>
      </c>
      <c r="AY203" s="18" t="s">
        <v>193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92</v>
      </c>
      <c r="BK203" s="241">
        <f>ROUND(I203*H203,2)</f>
        <v>0</v>
      </c>
      <c r="BL203" s="18" t="s">
        <v>2224</v>
      </c>
      <c r="BM203" s="240" t="s">
        <v>2719</v>
      </c>
    </row>
    <row r="204" s="2" customFormat="1" ht="24.15" customHeight="1">
      <c r="A204" s="40"/>
      <c r="B204" s="41"/>
      <c r="C204" s="229" t="s">
        <v>656</v>
      </c>
      <c r="D204" s="229" t="s">
        <v>196</v>
      </c>
      <c r="E204" s="230" t="s">
        <v>1709</v>
      </c>
      <c r="F204" s="231" t="s">
        <v>2720</v>
      </c>
      <c r="G204" s="232" t="s">
        <v>256</v>
      </c>
      <c r="H204" s="233">
        <v>25</v>
      </c>
      <c r="I204" s="234"/>
      <c r="J204" s="235">
        <f>ROUND(I204*H204,2)</f>
        <v>0</v>
      </c>
      <c r="K204" s="231" t="s">
        <v>1</v>
      </c>
      <c r="L204" s="46"/>
      <c r="M204" s="236" t="s">
        <v>1</v>
      </c>
      <c r="N204" s="237" t="s">
        <v>50</v>
      </c>
      <c r="O204" s="93"/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40" t="s">
        <v>2224</v>
      </c>
      <c r="AT204" s="240" t="s">
        <v>196</v>
      </c>
      <c r="AU204" s="240" t="s">
        <v>94</v>
      </c>
      <c r="AY204" s="18" t="s">
        <v>193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92</v>
      </c>
      <c r="BK204" s="241">
        <f>ROUND(I204*H204,2)</f>
        <v>0</v>
      </c>
      <c r="BL204" s="18" t="s">
        <v>2224</v>
      </c>
      <c r="BM204" s="240" t="s">
        <v>2721</v>
      </c>
    </row>
    <row r="205" s="2" customFormat="1" ht="16.5" customHeight="1">
      <c r="A205" s="40"/>
      <c r="B205" s="41"/>
      <c r="C205" s="229" t="s">
        <v>662</v>
      </c>
      <c r="D205" s="229" t="s">
        <v>196</v>
      </c>
      <c r="E205" s="230" t="s">
        <v>1711</v>
      </c>
      <c r="F205" s="231" t="s">
        <v>2722</v>
      </c>
      <c r="G205" s="232" t="s">
        <v>160</v>
      </c>
      <c r="H205" s="233">
        <v>50</v>
      </c>
      <c r="I205" s="234"/>
      <c r="J205" s="235">
        <f>ROUND(I205*H205,2)</f>
        <v>0</v>
      </c>
      <c r="K205" s="231" t="s">
        <v>1</v>
      </c>
      <c r="L205" s="46"/>
      <c r="M205" s="236" t="s">
        <v>1</v>
      </c>
      <c r="N205" s="237" t="s">
        <v>50</v>
      </c>
      <c r="O205" s="93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40" t="s">
        <v>2224</v>
      </c>
      <c r="AT205" s="240" t="s">
        <v>196</v>
      </c>
      <c r="AU205" s="240" t="s">
        <v>94</v>
      </c>
      <c r="AY205" s="18" t="s">
        <v>193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92</v>
      </c>
      <c r="BK205" s="241">
        <f>ROUND(I205*H205,2)</f>
        <v>0</v>
      </c>
      <c r="BL205" s="18" t="s">
        <v>2224</v>
      </c>
      <c r="BM205" s="240" t="s">
        <v>2723</v>
      </c>
    </row>
    <row r="206" s="2" customFormat="1" ht="16.5" customHeight="1">
      <c r="A206" s="40"/>
      <c r="B206" s="41"/>
      <c r="C206" s="229" t="s">
        <v>666</v>
      </c>
      <c r="D206" s="229" t="s">
        <v>196</v>
      </c>
      <c r="E206" s="230" t="s">
        <v>1715</v>
      </c>
      <c r="F206" s="231" t="s">
        <v>2722</v>
      </c>
      <c r="G206" s="232" t="s">
        <v>160</v>
      </c>
      <c r="H206" s="233">
        <v>50</v>
      </c>
      <c r="I206" s="234"/>
      <c r="J206" s="235">
        <f>ROUND(I206*H206,2)</f>
        <v>0</v>
      </c>
      <c r="K206" s="231" t="s">
        <v>1</v>
      </c>
      <c r="L206" s="46"/>
      <c r="M206" s="236" t="s">
        <v>1</v>
      </c>
      <c r="N206" s="237" t="s">
        <v>50</v>
      </c>
      <c r="O206" s="93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40" t="s">
        <v>2224</v>
      </c>
      <c r="AT206" s="240" t="s">
        <v>196</v>
      </c>
      <c r="AU206" s="240" t="s">
        <v>94</v>
      </c>
      <c r="AY206" s="18" t="s">
        <v>193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92</v>
      </c>
      <c r="BK206" s="241">
        <f>ROUND(I206*H206,2)</f>
        <v>0</v>
      </c>
      <c r="BL206" s="18" t="s">
        <v>2224</v>
      </c>
      <c r="BM206" s="240" t="s">
        <v>2724</v>
      </c>
    </row>
    <row r="207" s="2" customFormat="1" ht="24.15" customHeight="1">
      <c r="A207" s="40"/>
      <c r="B207" s="41"/>
      <c r="C207" s="229" t="s">
        <v>670</v>
      </c>
      <c r="D207" s="229" t="s">
        <v>196</v>
      </c>
      <c r="E207" s="230" t="s">
        <v>1719</v>
      </c>
      <c r="F207" s="231" t="s">
        <v>2720</v>
      </c>
      <c r="G207" s="232" t="s">
        <v>256</v>
      </c>
      <c r="H207" s="233">
        <v>50</v>
      </c>
      <c r="I207" s="234"/>
      <c r="J207" s="235">
        <f>ROUND(I207*H207,2)</f>
        <v>0</v>
      </c>
      <c r="K207" s="231" t="s">
        <v>1</v>
      </c>
      <c r="L207" s="46"/>
      <c r="M207" s="236" t="s">
        <v>1</v>
      </c>
      <c r="N207" s="237" t="s">
        <v>50</v>
      </c>
      <c r="O207" s="93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40" t="s">
        <v>2224</v>
      </c>
      <c r="AT207" s="240" t="s">
        <v>196</v>
      </c>
      <c r="AU207" s="240" t="s">
        <v>94</v>
      </c>
      <c r="AY207" s="18" t="s">
        <v>193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92</v>
      </c>
      <c r="BK207" s="241">
        <f>ROUND(I207*H207,2)</f>
        <v>0</v>
      </c>
      <c r="BL207" s="18" t="s">
        <v>2224</v>
      </c>
      <c r="BM207" s="240" t="s">
        <v>2725</v>
      </c>
    </row>
    <row r="208" s="2" customFormat="1" ht="16.5" customHeight="1">
      <c r="A208" s="40"/>
      <c r="B208" s="41"/>
      <c r="C208" s="229" t="s">
        <v>678</v>
      </c>
      <c r="D208" s="229" t="s">
        <v>196</v>
      </c>
      <c r="E208" s="230" t="s">
        <v>1723</v>
      </c>
      <c r="F208" s="231" t="s">
        <v>2726</v>
      </c>
      <c r="G208" s="232" t="s">
        <v>256</v>
      </c>
      <c r="H208" s="233">
        <v>2</v>
      </c>
      <c r="I208" s="234"/>
      <c r="J208" s="235">
        <f>ROUND(I208*H208,2)</f>
        <v>0</v>
      </c>
      <c r="K208" s="231" t="s">
        <v>1</v>
      </c>
      <c r="L208" s="46"/>
      <c r="M208" s="236" t="s">
        <v>1</v>
      </c>
      <c r="N208" s="237" t="s">
        <v>50</v>
      </c>
      <c r="O208" s="93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40" t="s">
        <v>2224</v>
      </c>
      <c r="AT208" s="240" t="s">
        <v>196</v>
      </c>
      <c r="AU208" s="240" t="s">
        <v>94</v>
      </c>
      <c r="AY208" s="18" t="s">
        <v>193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92</v>
      </c>
      <c r="BK208" s="241">
        <f>ROUND(I208*H208,2)</f>
        <v>0</v>
      </c>
      <c r="BL208" s="18" t="s">
        <v>2224</v>
      </c>
      <c r="BM208" s="240" t="s">
        <v>2727</v>
      </c>
    </row>
    <row r="209" s="2" customFormat="1" ht="16.5" customHeight="1">
      <c r="A209" s="40"/>
      <c r="B209" s="41"/>
      <c r="C209" s="229" t="s">
        <v>688</v>
      </c>
      <c r="D209" s="229" t="s">
        <v>196</v>
      </c>
      <c r="E209" s="230" t="s">
        <v>1727</v>
      </c>
      <c r="F209" s="231" t="s">
        <v>2728</v>
      </c>
      <c r="G209" s="232" t="s">
        <v>256</v>
      </c>
      <c r="H209" s="233">
        <v>6</v>
      </c>
      <c r="I209" s="234"/>
      <c r="J209" s="235">
        <f>ROUND(I209*H209,2)</f>
        <v>0</v>
      </c>
      <c r="K209" s="231" t="s">
        <v>1</v>
      </c>
      <c r="L209" s="46"/>
      <c r="M209" s="236" t="s">
        <v>1</v>
      </c>
      <c r="N209" s="237" t="s">
        <v>50</v>
      </c>
      <c r="O209" s="93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40" t="s">
        <v>2224</v>
      </c>
      <c r="AT209" s="240" t="s">
        <v>196</v>
      </c>
      <c r="AU209" s="240" t="s">
        <v>94</v>
      </c>
      <c r="AY209" s="18" t="s">
        <v>193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92</v>
      </c>
      <c r="BK209" s="241">
        <f>ROUND(I209*H209,2)</f>
        <v>0</v>
      </c>
      <c r="BL209" s="18" t="s">
        <v>2224</v>
      </c>
      <c r="BM209" s="240" t="s">
        <v>2729</v>
      </c>
    </row>
    <row r="210" s="2" customFormat="1" ht="37.8" customHeight="1">
      <c r="A210" s="40"/>
      <c r="B210" s="41"/>
      <c r="C210" s="229" t="s">
        <v>693</v>
      </c>
      <c r="D210" s="229" t="s">
        <v>196</v>
      </c>
      <c r="E210" s="230" t="s">
        <v>1731</v>
      </c>
      <c r="F210" s="231" t="s">
        <v>2730</v>
      </c>
      <c r="G210" s="232" t="s">
        <v>256</v>
      </c>
      <c r="H210" s="233">
        <v>15</v>
      </c>
      <c r="I210" s="234"/>
      <c r="J210" s="235">
        <f>ROUND(I210*H210,2)</f>
        <v>0</v>
      </c>
      <c r="K210" s="231" t="s">
        <v>1</v>
      </c>
      <c r="L210" s="46"/>
      <c r="M210" s="236" t="s">
        <v>1</v>
      </c>
      <c r="N210" s="237" t="s">
        <v>50</v>
      </c>
      <c r="O210" s="93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40" t="s">
        <v>2224</v>
      </c>
      <c r="AT210" s="240" t="s">
        <v>196</v>
      </c>
      <c r="AU210" s="240" t="s">
        <v>94</v>
      </c>
      <c r="AY210" s="18" t="s">
        <v>193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92</v>
      </c>
      <c r="BK210" s="241">
        <f>ROUND(I210*H210,2)</f>
        <v>0</v>
      </c>
      <c r="BL210" s="18" t="s">
        <v>2224</v>
      </c>
      <c r="BM210" s="240" t="s">
        <v>2731</v>
      </c>
    </row>
    <row r="211" s="2" customFormat="1" ht="24.15" customHeight="1">
      <c r="A211" s="40"/>
      <c r="B211" s="41"/>
      <c r="C211" s="229" t="s">
        <v>698</v>
      </c>
      <c r="D211" s="229" t="s">
        <v>196</v>
      </c>
      <c r="E211" s="230" t="s">
        <v>1735</v>
      </c>
      <c r="F211" s="231" t="s">
        <v>2732</v>
      </c>
      <c r="G211" s="232" t="s">
        <v>256</v>
      </c>
      <c r="H211" s="233">
        <v>15</v>
      </c>
      <c r="I211" s="234"/>
      <c r="J211" s="235">
        <f>ROUND(I211*H211,2)</f>
        <v>0</v>
      </c>
      <c r="K211" s="231" t="s">
        <v>1</v>
      </c>
      <c r="L211" s="46"/>
      <c r="M211" s="236" t="s">
        <v>1</v>
      </c>
      <c r="N211" s="237" t="s">
        <v>50</v>
      </c>
      <c r="O211" s="93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40" t="s">
        <v>2224</v>
      </c>
      <c r="AT211" s="240" t="s">
        <v>196</v>
      </c>
      <c r="AU211" s="240" t="s">
        <v>94</v>
      </c>
      <c r="AY211" s="18" t="s">
        <v>193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92</v>
      </c>
      <c r="BK211" s="241">
        <f>ROUND(I211*H211,2)</f>
        <v>0</v>
      </c>
      <c r="BL211" s="18" t="s">
        <v>2224</v>
      </c>
      <c r="BM211" s="240" t="s">
        <v>2733</v>
      </c>
    </row>
    <row r="212" s="2" customFormat="1" ht="21.75" customHeight="1">
      <c r="A212" s="40"/>
      <c r="B212" s="41"/>
      <c r="C212" s="229" t="s">
        <v>703</v>
      </c>
      <c r="D212" s="229" t="s">
        <v>196</v>
      </c>
      <c r="E212" s="230" t="s">
        <v>1739</v>
      </c>
      <c r="F212" s="231" t="s">
        <v>2734</v>
      </c>
      <c r="G212" s="232" t="s">
        <v>160</v>
      </c>
      <c r="H212" s="233">
        <v>100</v>
      </c>
      <c r="I212" s="234"/>
      <c r="J212" s="235">
        <f>ROUND(I212*H212,2)</f>
        <v>0</v>
      </c>
      <c r="K212" s="231" t="s">
        <v>1</v>
      </c>
      <c r="L212" s="46"/>
      <c r="M212" s="236" t="s">
        <v>1</v>
      </c>
      <c r="N212" s="237" t="s">
        <v>50</v>
      </c>
      <c r="O212" s="93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40" t="s">
        <v>2224</v>
      </c>
      <c r="AT212" s="240" t="s">
        <v>196</v>
      </c>
      <c r="AU212" s="240" t="s">
        <v>94</v>
      </c>
      <c r="AY212" s="18" t="s">
        <v>193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92</v>
      </c>
      <c r="BK212" s="241">
        <f>ROUND(I212*H212,2)</f>
        <v>0</v>
      </c>
      <c r="BL212" s="18" t="s">
        <v>2224</v>
      </c>
      <c r="BM212" s="240" t="s">
        <v>2735</v>
      </c>
    </row>
    <row r="213" s="2" customFormat="1" ht="33" customHeight="1">
      <c r="A213" s="40"/>
      <c r="B213" s="41"/>
      <c r="C213" s="229" t="s">
        <v>708</v>
      </c>
      <c r="D213" s="229" t="s">
        <v>196</v>
      </c>
      <c r="E213" s="230" t="s">
        <v>1741</v>
      </c>
      <c r="F213" s="231" t="s">
        <v>2736</v>
      </c>
      <c r="G213" s="232" t="s">
        <v>256</v>
      </c>
      <c r="H213" s="233">
        <v>50</v>
      </c>
      <c r="I213" s="234"/>
      <c r="J213" s="235">
        <f>ROUND(I213*H213,2)</f>
        <v>0</v>
      </c>
      <c r="K213" s="231" t="s">
        <v>1</v>
      </c>
      <c r="L213" s="46"/>
      <c r="M213" s="236" t="s">
        <v>1</v>
      </c>
      <c r="N213" s="237" t="s">
        <v>50</v>
      </c>
      <c r="O213" s="93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40" t="s">
        <v>2224</v>
      </c>
      <c r="AT213" s="240" t="s">
        <v>196</v>
      </c>
      <c r="AU213" s="240" t="s">
        <v>94</v>
      </c>
      <c r="AY213" s="18" t="s">
        <v>193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92</v>
      </c>
      <c r="BK213" s="241">
        <f>ROUND(I213*H213,2)</f>
        <v>0</v>
      </c>
      <c r="BL213" s="18" t="s">
        <v>2224</v>
      </c>
      <c r="BM213" s="240" t="s">
        <v>2737</v>
      </c>
    </row>
    <row r="214" s="2" customFormat="1" ht="16.5" customHeight="1">
      <c r="A214" s="40"/>
      <c r="B214" s="41"/>
      <c r="C214" s="229" t="s">
        <v>715</v>
      </c>
      <c r="D214" s="229" t="s">
        <v>196</v>
      </c>
      <c r="E214" s="230" t="s">
        <v>1743</v>
      </c>
      <c r="F214" s="231" t="s">
        <v>2738</v>
      </c>
      <c r="G214" s="232" t="s">
        <v>256</v>
      </c>
      <c r="H214" s="233">
        <v>100</v>
      </c>
      <c r="I214" s="234"/>
      <c r="J214" s="235">
        <f>ROUND(I214*H214,2)</f>
        <v>0</v>
      </c>
      <c r="K214" s="231" t="s">
        <v>1</v>
      </c>
      <c r="L214" s="46"/>
      <c r="M214" s="236" t="s">
        <v>1</v>
      </c>
      <c r="N214" s="237" t="s">
        <v>50</v>
      </c>
      <c r="O214" s="93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40" t="s">
        <v>2224</v>
      </c>
      <c r="AT214" s="240" t="s">
        <v>196</v>
      </c>
      <c r="AU214" s="240" t="s">
        <v>94</v>
      </c>
      <c r="AY214" s="18" t="s">
        <v>193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92</v>
      </c>
      <c r="BK214" s="241">
        <f>ROUND(I214*H214,2)</f>
        <v>0</v>
      </c>
      <c r="BL214" s="18" t="s">
        <v>2224</v>
      </c>
      <c r="BM214" s="240" t="s">
        <v>2739</v>
      </c>
    </row>
    <row r="215" s="2" customFormat="1" ht="21.75" customHeight="1">
      <c r="A215" s="40"/>
      <c r="B215" s="41"/>
      <c r="C215" s="229" t="s">
        <v>719</v>
      </c>
      <c r="D215" s="229" t="s">
        <v>196</v>
      </c>
      <c r="E215" s="230" t="s">
        <v>1745</v>
      </c>
      <c r="F215" s="231" t="s">
        <v>2740</v>
      </c>
      <c r="G215" s="232" t="s">
        <v>256</v>
      </c>
      <c r="H215" s="233">
        <v>20</v>
      </c>
      <c r="I215" s="234"/>
      <c r="J215" s="235">
        <f>ROUND(I215*H215,2)</f>
        <v>0</v>
      </c>
      <c r="K215" s="231" t="s">
        <v>1</v>
      </c>
      <c r="L215" s="46"/>
      <c r="M215" s="236" t="s">
        <v>1</v>
      </c>
      <c r="N215" s="237" t="s">
        <v>50</v>
      </c>
      <c r="O215" s="93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40" t="s">
        <v>2224</v>
      </c>
      <c r="AT215" s="240" t="s">
        <v>196</v>
      </c>
      <c r="AU215" s="240" t="s">
        <v>94</v>
      </c>
      <c r="AY215" s="18" t="s">
        <v>193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92</v>
      </c>
      <c r="BK215" s="241">
        <f>ROUND(I215*H215,2)</f>
        <v>0</v>
      </c>
      <c r="BL215" s="18" t="s">
        <v>2224</v>
      </c>
      <c r="BM215" s="240" t="s">
        <v>2741</v>
      </c>
    </row>
    <row r="216" s="2" customFormat="1" ht="21.75" customHeight="1">
      <c r="A216" s="40"/>
      <c r="B216" s="41"/>
      <c r="C216" s="229" t="s">
        <v>724</v>
      </c>
      <c r="D216" s="229" t="s">
        <v>196</v>
      </c>
      <c r="E216" s="230" t="s">
        <v>1747</v>
      </c>
      <c r="F216" s="231" t="s">
        <v>2742</v>
      </c>
      <c r="G216" s="232" t="s">
        <v>256</v>
      </c>
      <c r="H216" s="233">
        <v>20</v>
      </c>
      <c r="I216" s="234"/>
      <c r="J216" s="235">
        <f>ROUND(I216*H216,2)</f>
        <v>0</v>
      </c>
      <c r="K216" s="231" t="s">
        <v>1</v>
      </c>
      <c r="L216" s="46"/>
      <c r="M216" s="236" t="s">
        <v>1</v>
      </c>
      <c r="N216" s="237" t="s">
        <v>50</v>
      </c>
      <c r="O216" s="93"/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40" t="s">
        <v>2224</v>
      </c>
      <c r="AT216" s="240" t="s">
        <v>196</v>
      </c>
      <c r="AU216" s="240" t="s">
        <v>94</v>
      </c>
      <c r="AY216" s="18" t="s">
        <v>193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92</v>
      </c>
      <c r="BK216" s="241">
        <f>ROUND(I216*H216,2)</f>
        <v>0</v>
      </c>
      <c r="BL216" s="18" t="s">
        <v>2224</v>
      </c>
      <c r="BM216" s="240" t="s">
        <v>2743</v>
      </c>
    </row>
    <row r="217" s="2" customFormat="1" ht="16.5" customHeight="1">
      <c r="A217" s="40"/>
      <c r="B217" s="41"/>
      <c r="C217" s="229" t="s">
        <v>728</v>
      </c>
      <c r="D217" s="229" t="s">
        <v>196</v>
      </c>
      <c r="E217" s="230" t="s">
        <v>1750</v>
      </c>
      <c r="F217" s="231" t="s">
        <v>2744</v>
      </c>
      <c r="G217" s="232" t="s">
        <v>160</v>
      </c>
      <c r="H217" s="233">
        <v>50</v>
      </c>
      <c r="I217" s="234"/>
      <c r="J217" s="235">
        <f>ROUND(I217*H217,2)</f>
        <v>0</v>
      </c>
      <c r="K217" s="231" t="s">
        <v>1</v>
      </c>
      <c r="L217" s="46"/>
      <c r="M217" s="236" t="s">
        <v>1</v>
      </c>
      <c r="N217" s="237" t="s">
        <v>50</v>
      </c>
      <c r="O217" s="93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40" t="s">
        <v>2224</v>
      </c>
      <c r="AT217" s="240" t="s">
        <v>196</v>
      </c>
      <c r="AU217" s="240" t="s">
        <v>94</v>
      </c>
      <c r="AY217" s="18" t="s">
        <v>193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92</v>
      </c>
      <c r="BK217" s="241">
        <f>ROUND(I217*H217,2)</f>
        <v>0</v>
      </c>
      <c r="BL217" s="18" t="s">
        <v>2224</v>
      </c>
      <c r="BM217" s="240" t="s">
        <v>2745</v>
      </c>
    </row>
    <row r="218" s="2" customFormat="1" ht="16.5" customHeight="1">
      <c r="A218" s="40"/>
      <c r="B218" s="41"/>
      <c r="C218" s="229" t="s">
        <v>732</v>
      </c>
      <c r="D218" s="229" t="s">
        <v>196</v>
      </c>
      <c r="E218" s="230" t="s">
        <v>1753</v>
      </c>
      <c r="F218" s="231" t="s">
        <v>2746</v>
      </c>
      <c r="G218" s="232" t="s">
        <v>256</v>
      </c>
      <c r="H218" s="233">
        <v>15</v>
      </c>
      <c r="I218" s="234"/>
      <c r="J218" s="235">
        <f>ROUND(I218*H218,2)</f>
        <v>0</v>
      </c>
      <c r="K218" s="231" t="s">
        <v>1</v>
      </c>
      <c r="L218" s="46"/>
      <c r="M218" s="236" t="s">
        <v>1</v>
      </c>
      <c r="N218" s="237" t="s">
        <v>50</v>
      </c>
      <c r="O218" s="93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40" t="s">
        <v>2224</v>
      </c>
      <c r="AT218" s="240" t="s">
        <v>196</v>
      </c>
      <c r="AU218" s="240" t="s">
        <v>94</v>
      </c>
      <c r="AY218" s="18" t="s">
        <v>193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92</v>
      </c>
      <c r="BK218" s="241">
        <f>ROUND(I218*H218,2)</f>
        <v>0</v>
      </c>
      <c r="BL218" s="18" t="s">
        <v>2224</v>
      </c>
      <c r="BM218" s="240" t="s">
        <v>2747</v>
      </c>
    </row>
    <row r="219" s="2" customFormat="1" ht="16.5" customHeight="1">
      <c r="A219" s="40"/>
      <c r="B219" s="41"/>
      <c r="C219" s="229" t="s">
        <v>736</v>
      </c>
      <c r="D219" s="229" t="s">
        <v>196</v>
      </c>
      <c r="E219" s="230" t="s">
        <v>1762</v>
      </c>
      <c r="F219" s="231" t="s">
        <v>2748</v>
      </c>
      <c r="G219" s="232" t="s">
        <v>256</v>
      </c>
      <c r="H219" s="233">
        <v>1</v>
      </c>
      <c r="I219" s="234"/>
      <c r="J219" s="235">
        <f>ROUND(I219*H219,2)</f>
        <v>0</v>
      </c>
      <c r="K219" s="231" t="s">
        <v>1</v>
      </c>
      <c r="L219" s="46"/>
      <c r="M219" s="236" t="s">
        <v>1</v>
      </c>
      <c r="N219" s="237" t="s">
        <v>50</v>
      </c>
      <c r="O219" s="93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40" t="s">
        <v>2224</v>
      </c>
      <c r="AT219" s="240" t="s">
        <v>196</v>
      </c>
      <c r="AU219" s="240" t="s">
        <v>94</v>
      </c>
      <c r="AY219" s="18" t="s">
        <v>193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92</v>
      </c>
      <c r="BK219" s="241">
        <f>ROUND(I219*H219,2)</f>
        <v>0</v>
      </c>
      <c r="BL219" s="18" t="s">
        <v>2224</v>
      </c>
      <c r="BM219" s="240" t="s">
        <v>2749</v>
      </c>
    </row>
    <row r="220" s="2" customFormat="1" ht="24.15" customHeight="1">
      <c r="A220" s="40"/>
      <c r="B220" s="41"/>
      <c r="C220" s="229" t="s">
        <v>740</v>
      </c>
      <c r="D220" s="229" t="s">
        <v>196</v>
      </c>
      <c r="E220" s="230" t="s">
        <v>1764</v>
      </c>
      <c r="F220" s="231" t="s">
        <v>2750</v>
      </c>
      <c r="G220" s="232" t="s">
        <v>256</v>
      </c>
      <c r="H220" s="233">
        <v>15</v>
      </c>
      <c r="I220" s="234"/>
      <c r="J220" s="235">
        <f>ROUND(I220*H220,2)</f>
        <v>0</v>
      </c>
      <c r="K220" s="231" t="s">
        <v>1</v>
      </c>
      <c r="L220" s="46"/>
      <c r="M220" s="236" t="s">
        <v>1</v>
      </c>
      <c r="N220" s="237" t="s">
        <v>50</v>
      </c>
      <c r="O220" s="93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40" t="s">
        <v>2224</v>
      </c>
      <c r="AT220" s="240" t="s">
        <v>196</v>
      </c>
      <c r="AU220" s="240" t="s">
        <v>94</v>
      </c>
      <c r="AY220" s="18" t="s">
        <v>193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92</v>
      </c>
      <c r="BK220" s="241">
        <f>ROUND(I220*H220,2)</f>
        <v>0</v>
      </c>
      <c r="BL220" s="18" t="s">
        <v>2224</v>
      </c>
      <c r="BM220" s="240" t="s">
        <v>2751</v>
      </c>
    </row>
    <row r="221" s="2" customFormat="1" ht="16.5" customHeight="1">
      <c r="A221" s="40"/>
      <c r="B221" s="41"/>
      <c r="C221" s="229" t="s">
        <v>744</v>
      </c>
      <c r="D221" s="229" t="s">
        <v>196</v>
      </c>
      <c r="E221" s="230" t="s">
        <v>1767</v>
      </c>
      <c r="F221" s="231" t="s">
        <v>2752</v>
      </c>
      <c r="G221" s="232" t="s">
        <v>160</v>
      </c>
      <c r="H221" s="233">
        <v>150</v>
      </c>
      <c r="I221" s="234"/>
      <c r="J221" s="235">
        <f>ROUND(I221*H221,2)</f>
        <v>0</v>
      </c>
      <c r="K221" s="231" t="s">
        <v>1</v>
      </c>
      <c r="L221" s="46"/>
      <c r="M221" s="236" t="s">
        <v>1</v>
      </c>
      <c r="N221" s="237" t="s">
        <v>50</v>
      </c>
      <c r="O221" s="93"/>
      <c r="P221" s="238">
        <f>O221*H221</f>
        <v>0</v>
      </c>
      <c r="Q221" s="238">
        <v>0</v>
      </c>
      <c r="R221" s="238">
        <f>Q221*H221</f>
        <v>0</v>
      </c>
      <c r="S221" s="238">
        <v>0</v>
      </c>
      <c r="T221" s="239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40" t="s">
        <v>2224</v>
      </c>
      <c r="AT221" s="240" t="s">
        <v>196</v>
      </c>
      <c r="AU221" s="240" t="s">
        <v>94</v>
      </c>
      <c r="AY221" s="18" t="s">
        <v>193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92</v>
      </c>
      <c r="BK221" s="241">
        <f>ROUND(I221*H221,2)</f>
        <v>0</v>
      </c>
      <c r="BL221" s="18" t="s">
        <v>2224</v>
      </c>
      <c r="BM221" s="240" t="s">
        <v>2753</v>
      </c>
    </row>
    <row r="222" s="2" customFormat="1" ht="16.5" customHeight="1">
      <c r="A222" s="40"/>
      <c r="B222" s="41"/>
      <c r="C222" s="229" t="s">
        <v>747</v>
      </c>
      <c r="D222" s="229" t="s">
        <v>196</v>
      </c>
      <c r="E222" s="230" t="s">
        <v>1769</v>
      </c>
      <c r="F222" s="231" t="s">
        <v>2754</v>
      </c>
      <c r="G222" s="232" t="s">
        <v>160</v>
      </c>
      <c r="H222" s="233">
        <v>35</v>
      </c>
      <c r="I222" s="234"/>
      <c r="J222" s="235">
        <f>ROUND(I222*H222,2)</f>
        <v>0</v>
      </c>
      <c r="K222" s="231" t="s">
        <v>1</v>
      </c>
      <c r="L222" s="46"/>
      <c r="M222" s="236" t="s">
        <v>1</v>
      </c>
      <c r="N222" s="237" t="s">
        <v>50</v>
      </c>
      <c r="O222" s="93"/>
      <c r="P222" s="238">
        <f>O222*H222</f>
        <v>0</v>
      </c>
      <c r="Q222" s="238">
        <v>0</v>
      </c>
      <c r="R222" s="238">
        <f>Q222*H222</f>
        <v>0</v>
      </c>
      <c r="S222" s="238">
        <v>0</v>
      </c>
      <c r="T222" s="239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40" t="s">
        <v>2224</v>
      </c>
      <c r="AT222" s="240" t="s">
        <v>196</v>
      </c>
      <c r="AU222" s="240" t="s">
        <v>94</v>
      </c>
      <c r="AY222" s="18" t="s">
        <v>193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92</v>
      </c>
      <c r="BK222" s="241">
        <f>ROUND(I222*H222,2)</f>
        <v>0</v>
      </c>
      <c r="BL222" s="18" t="s">
        <v>2224</v>
      </c>
      <c r="BM222" s="240" t="s">
        <v>2755</v>
      </c>
    </row>
    <row r="223" s="2" customFormat="1" ht="16.5" customHeight="1">
      <c r="A223" s="40"/>
      <c r="B223" s="41"/>
      <c r="C223" s="229" t="s">
        <v>753</v>
      </c>
      <c r="D223" s="229" t="s">
        <v>196</v>
      </c>
      <c r="E223" s="230" t="s">
        <v>1774</v>
      </c>
      <c r="F223" s="231" t="s">
        <v>2756</v>
      </c>
      <c r="G223" s="232" t="s">
        <v>160</v>
      </c>
      <c r="H223" s="233">
        <v>20</v>
      </c>
      <c r="I223" s="234"/>
      <c r="J223" s="235">
        <f>ROUND(I223*H223,2)</f>
        <v>0</v>
      </c>
      <c r="K223" s="231" t="s">
        <v>1</v>
      </c>
      <c r="L223" s="46"/>
      <c r="M223" s="236" t="s">
        <v>1</v>
      </c>
      <c r="N223" s="237" t="s">
        <v>50</v>
      </c>
      <c r="O223" s="93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40" t="s">
        <v>2224</v>
      </c>
      <c r="AT223" s="240" t="s">
        <v>196</v>
      </c>
      <c r="AU223" s="240" t="s">
        <v>94</v>
      </c>
      <c r="AY223" s="18" t="s">
        <v>193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92</v>
      </c>
      <c r="BK223" s="241">
        <f>ROUND(I223*H223,2)</f>
        <v>0</v>
      </c>
      <c r="BL223" s="18" t="s">
        <v>2224</v>
      </c>
      <c r="BM223" s="240" t="s">
        <v>2757</v>
      </c>
    </row>
    <row r="224" s="2" customFormat="1" ht="16.5" customHeight="1">
      <c r="A224" s="40"/>
      <c r="B224" s="41"/>
      <c r="C224" s="229" t="s">
        <v>755</v>
      </c>
      <c r="D224" s="229" t="s">
        <v>196</v>
      </c>
      <c r="E224" s="230" t="s">
        <v>1779</v>
      </c>
      <c r="F224" s="231" t="s">
        <v>2758</v>
      </c>
      <c r="G224" s="232" t="s">
        <v>160</v>
      </c>
      <c r="H224" s="233">
        <v>100</v>
      </c>
      <c r="I224" s="234"/>
      <c r="J224" s="235">
        <f>ROUND(I224*H224,2)</f>
        <v>0</v>
      </c>
      <c r="K224" s="231" t="s">
        <v>1</v>
      </c>
      <c r="L224" s="46"/>
      <c r="M224" s="236" t="s">
        <v>1</v>
      </c>
      <c r="N224" s="237" t="s">
        <v>50</v>
      </c>
      <c r="O224" s="93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40" t="s">
        <v>2224</v>
      </c>
      <c r="AT224" s="240" t="s">
        <v>196</v>
      </c>
      <c r="AU224" s="240" t="s">
        <v>94</v>
      </c>
      <c r="AY224" s="18" t="s">
        <v>193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92</v>
      </c>
      <c r="BK224" s="241">
        <f>ROUND(I224*H224,2)</f>
        <v>0</v>
      </c>
      <c r="BL224" s="18" t="s">
        <v>2224</v>
      </c>
      <c r="BM224" s="240" t="s">
        <v>2759</v>
      </c>
    </row>
    <row r="225" s="2" customFormat="1" ht="21.75" customHeight="1">
      <c r="A225" s="40"/>
      <c r="B225" s="41"/>
      <c r="C225" s="229" t="s">
        <v>761</v>
      </c>
      <c r="D225" s="229" t="s">
        <v>196</v>
      </c>
      <c r="E225" s="230" t="s">
        <v>1783</v>
      </c>
      <c r="F225" s="231" t="s">
        <v>2760</v>
      </c>
      <c r="G225" s="232" t="s">
        <v>256</v>
      </c>
      <c r="H225" s="233">
        <v>50</v>
      </c>
      <c r="I225" s="234"/>
      <c r="J225" s="235">
        <f>ROUND(I225*H225,2)</f>
        <v>0</v>
      </c>
      <c r="K225" s="231" t="s">
        <v>1</v>
      </c>
      <c r="L225" s="46"/>
      <c r="M225" s="236" t="s">
        <v>1</v>
      </c>
      <c r="N225" s="237" t="s">
        <v>50</v>
      </c>
      <c r="O225" s="93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40" t="s">
        <v>2224</v>
      </c>
      <c r="AT225" s="240" t="s">
        <v>196</v>
      </c>
      <c r="AU225" s="240" t="s">
        <v>94</v>
      </c>
      <c r="AY225" s="18" t="s">
        <v>193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92</v>
      </c>
      <c r="BK225" s="241">
        <f>ROUND(I225*H225,2)</f>
        <v>0</v>
      </c>
      <c r="BL225" s="18" t="s">
        <v>2224</v>
      </c>
      <c r="BM225" s="240" t="s">
        <v>2761</v>
      </c>
    </row>
    <row r="226" s="2" customFormat="1" ht="21.75" customHeight="1">
      <c r="A226" s="40"/>
      <c r="B226" s="41"/>
      <c r="C226" s="229" t="s">
        <v>766</v>
      </c>
      <c r="D226" s="229" t="s">
        <v>196</v>
      </c>
      <c r="E226" s="230" t="s">
        <v>1792</v>
      </c>
      <c r="F226" s="231" t="s">
        <v>2762</v>
      </c>
      <c r="G226" s="232" t="s">
        <v>256</v>
      </c>
      <c r="H226" s="233">
        <v>50</v>
      </c>
      <c r="I226" s="234"/>
      <c r="J226" s="235">
        <f>ROUND(I226*H226,2)</f>
        <v>0</v>
      </c>
      <c r="K226" s="231" t="s">
        <v>1</v>
      </c>
      <c r="L226" s="46"/>
      <c r="M226" s="236" t="s">
        <v>1</v>
      </c>
      <c r="N226" s="237" t="s">
        <v>50</v>
      </c>
      <c r="O226" s="93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40" t="s">
        <v>2224</v>
      </c>
      <c r="AT226" s="240" t="s">
        <v>196</v>
      </c>
      <c r="AU226" s="240" t="s">
        <v>94</v>
      </c>
      <c r="AY226" s="18" t="s">
        <v>193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92</v>
      </c>
      <c r="BK226" s="241">
        <f>ROUND(I226*H226,2)</f>
        <v>0</v>
      </c>
      <c r="BL226" s="18" t="s">
        <v>2224</v>
      </c>
      <c r="BM226" s="240" t="s">
        <v>2763</v>
      </c>
    </row>
    <row r="227" s="2" customFormat="1" ht="24.15" customHeight="1">
      <c r="A227" s="40"/>
      <c r="B227" s="41"/>
      <c r="C227" s="229" t="s">
        <v>770</v>
      </c>
      <c r="D227" s="229" t="s">
        <v>196</v>
      </c>
      <c r="E227" s="230" t="s">
        <v>1796</v>
      </c>
      <c r="F227" s="231" t="s">
        <v>2764</v>
      </c>
      <c r="G227" s="232" t="s">
        <v>256</v>
      </c>
      <c r="H227" s="233">
        <v>50</v>
      </c>
      <c r="I227" s="234"/>
      <c r="J227" s="235">
        <f>ROUND(I227*H227,2)</f>
        <v>0</v>
      </c>
      <c r="K227" s="231" t="s">
        <v>1</v>
      </c>
      <c r="L227" s="46"/>
      <c r="M227" s="236" t="s">
        <v>1</v>
      </c>
      <c r="N227" s="237" t="s">
        <v>50</v>
      </c>
      <c r="O227" s="93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40" t="s">
        <v>2224</v>
      </c>
      <c r="AT227" s="240" t="s">
        <v>196</v>
      </c>
      <c r="AU227" s="240" t="s">
        <v>94</v>
      </c>
      <c r="AY227" s="18" t="s">
        <v>193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92</v>
      </c>
      <c r="BK227" s="241">
        <f>ROUND(I227*H227,2)</f>
        <v>0</v>
      </c>
      <c r="BL227" s="18" t="s">
        <v>2224</v>
      </c>
      <c r="BM227" s="240" t="s">
        <v>2765</v>
      </c>
    </row>
    <row r="228" s="2" customFormat="1" ht="49.05" customHeight="1">
      <c r="A228" s="40"/>
      <c r="B228" s="41"/>
      <c r="C228" s="229" t="s">
        <v>775</v>
      </c>
      <c r="D228" s="229" t="s">
        <v>196</v>
      </c>
      <c r="E228" s="230" t="s">
        <v>1798</v>
      </c>
      <c r="F228" s="231" t="s">
        <v>2766</v>
      </c>
      <c r="G228" s="232" t="s">
        <v>207</v>
      </c>
      <c r="H228" s="233">
        <v>1</v>
      </c>
      <c r="I228" s="234"/>
      <c r="J228" s="235">
        <f>ROUND(I228*H228,2)</f>
        <v>0</v>
      </c>
      <c r="K228" s="231" t="s">
        <v>1</v>
      </c>
      <c r="L228" s="46"/>
      <c r="M228" s="236" t="s">
        <v>1</v>
      </c>
      <c r="N228" s="237" t="s">
        <v>50</v>
      </c>
      <c r="O228" s="93"/>
      <c r="P228" s="238">
        <f>O228*H228</f>
        <v>0</v>
      </c>
      <c r="Q228" s="238">
        <v>0</v>
      </c>
      <c r="R228" s="238">
        <f>Q228*H228</f>
        <v>0</v>
      </c>
      <c r="S228" s="238">
        <v>0</v>
      </c>
      <c r="T228" s="239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40" t="s">
        <v>2224</v>
      </c>
      <c r="AT228" s="240" t="s">
        <v>196</v>
      </c>
      <c r="AU228" s="240" t="s">
        <v>94</v>
      </c>
      <c r="AY228" s="18" t="s">
        <v>193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92</v>
      </c>
      <c r="BK228" s="241">
        <f>ROUND(I228*H228,2)</f>
        <v>0</v>
      </c>
      <c r="BL228" s="18" t="s">
        <v>2224</v>
      </c>
      <c r="BM228" s="240" t="s">
        <v>2767</v>
      </c>
    </row>
    <row r="229" s="2" customFormat="1" ht="16.5" customHeight="1">
      <c r="A229" s="40"/>
      <c r="B229" s="41"/>
      <c r="C229" s="229" t="s">
        <v>779</v>
      </c>
      <c r="D229" s="229" t="s">
        <v>196</v>
      </c>
      <c r="E229" s="230" t="s">
        <v>1802</v>
      </c>
      <c r="F229" s="231" t="s">
        <v>2768</v>
      </c>
      <c r="G229" s="232" t="s">
        <v>230</v>
      </c>
      <c r="H229" s="233">
        <v>4</v>
      </c>
      <c r="I229" s="234"/>
      <c r="J229" s="235">
        <f>ROUND(I229*H229,2)</f>
        <v>0</v>
      </c>
      <c r="K229" s="231" t="s">
        <v>1</v>
      </c>
      <c r="L229" s="46"/>
      <c r="M229" s="236" t="s">
        <v>1</v>
      </c>
      <c r="N229" s="237" t="s">
        <v>50</v>
      </c>
      <c r="O229" s="93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40" t="s">
        <v>2224</v>
      </c>
      <c r="AT229" s="240" t="s">
        <v>196</v>
      </c>
      <c r="AU229" s="240" t="s">
        <v>94</v>
      </c>
      <c r="AY229" s="18" t="s">
        <v>193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92</v>
      </c>
      <c r="BK229" s="241">
        <f>ROUND(I229*H229,2)</f>
        <v>0</v>
      </c>
      <c r="BL229" s="18" t="s">
        <v>2224</v>
      </c>
      <c r="BM229" s="240" t="s">
        <v>2769</v>
      </c>
    </row>
    <row r="230" s="2" customFormat="1" ht="16.5" customHeight="1">
      <c r="A230" s="40"/>
      <c r="B230" s="41"/>
      <c r="C230" s="229" t="s">
        <v>783</v>
      </c>
      <c r="D230" s="229" t="s">
        <v>196</v>
      </c>
      <c r="E230" s="230" t="s">
        <v>1806</v>
      </c>
      <c r="F230" s="231" t="s">
        <v>2770</v>
      </c>
      <c r="G230" s="232" t="s">
        <v>230</v>
      </c>
      <c r="H230" s="233">
        <v>4</v>
      </c>
      <c r="I230" s="234"/>
      <c r="J230" s="235">
        <f>ROUND(I230*H230,2)</f>
        <v>0</v>
      </c>
      <c r="K230" s="231" t="s">
        <v>1</v>
      </c>
      <c r="L230" s="46"/>
      <c r="M230" s="236" t="s">
        <v>1</v>
      </c>
      <c r="N230" s="237" t="s">
        <v>50</v>
      </c>
      <c r="O230" s="93"/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40" t="s">
        <v>2224</v>
      </c>
      <c r="AT230" s="240" t="s">
        <v>196</v>
      </c>
      <c r="AU230" s="240" t="s">
        <v>94</v>
      </c>
      <c r="AY230" s="18" t="s">
        <v>193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92</v>
      </c>
      <c r="BK230" s="241">
        <f>ROUND(I230*H230,2)</f>
        <v>0</v>
      </c>
      <c r="BL230" s="18" t="s">
        <v>2224</v>
      </c>
      <c r="BM230" s="240" t="s">
        <v>2771</v>
      </c>
    </row>
    <row r="231" s="2" customFormat="1" ht="16.5" customHeight="1">
      <c r="A231" s="40"/>
      <c r="B231" s="41"/>
      <c r="C231" s="229" t="s">
        <v>787</v>
      </c>
      <c r="D231" s="229" t="s">
        <v>196</v>
      </c>
      <c r="E231" s="230" t="s">
        <v>1808</v>
      </c>
      <c r="F231" s="231" t="s">
        <v>2772</v>
      </c>
      <c r="G231" s="232" t="s">
        <v>230</v>
      </c>
      <c r="H231" s="233">
        <v>4</v>
      </c>
      <c r="I231" s="234"/>
      <c r="J231" s="235">
        <f>ROUND(I231*H231,2)</f>
        <v>0</v>
      </c>
      <c r="K231" s="231" t="s">
        <v>1</v>
      </c>
      <c r="L231" s="46"/>
      <c r="M231" s="236" t="s">
        <v>1</v>
      </c>
      <c r="N231" s="237" t="s">
        <v>50</v>
      </c>
      <c r="O231" s="93"/>
      <c r="P231" s="238">
        <f>O231*H231</f>
        <v>0</v>
      </c>
      <c r="Q231" s="238">
        <v>0</v>
      </c>
      <c r="R231" s="238">
        <f>Q231*H231</f>
        <v>0</v>
      </c>
      <c r="S231" s="238">
        <v>0</v>
      </c>
      <c r="T231" s="239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40" t="s">
        <v>2224</v>
      </c>
      <c r="AT231" s="240" t="s">
        <v>196</v>
      </c>
      <c r="AU231" s="240" t="s">
        <v>94</v>
      </c>
      <c r="AY231" s="18" t="s">
        <v>193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92</v>
      </c>
      <c r="BK231" s="241">
        <f>ROUND(I231*H231,2)</f>
        <v>0</v>
      </c>
      <c r="BL231" s="18" t="s">
        <v>2224</v>
      </c>
      <c r="BM231" s="240" t="s">
        <v>2773</v>
      </c>
    </row>
    <row r="232" s="2" customFormat="1" ht="16.5" customHeight="1">
      <c r="A232" s="40"/>
      <c r="B232" s="41"/>
      <c r="C232" s="229" t="s">
        <v>791</v>
      </c>
      <c r="D232" s="229" t="s">
        <v>196</v>
      </c>
      <c r="E232" s="230" t="s">
        <v>1810</v>
      </c>
      <c r="F232" s="231" t="s">
        <v>2774</v>
      </c>
      <c r="G232" s="232" t="s">
        <v>230</v>
      </c>
      <c r="H232" s="233">
        <v>15</v>
      </c>
      <c r="I232" s="234"/>
      <c r="J232" s="235">
        <f>ROUND(I232*H232,2)</f>
        <v>0</v>
      </c>
      <c r="K232" s="231" t="s">
        <v>1</v>
      </c>
      <c r="L232" s="46"/>
      <c r="M232" s="236" t="s">
        <v>1</v>
      </c>
      <c r="N232" s="237" t="s">
        <v>50</v>
      </c>
      <c r="O232" s="93"/>
      <c r="P232" s="238">
        <f>O232*H232</f>
        <v>0</v>
      </c>
      <c r="Q232" s="238">
        <v>0</v>
      </c>
      <c r="R232" s="238">
        <f>Q232*H232</f>
        <v>0</v>
      </c>
      <c r="S232" s="238">
        <v>0</v>
      </c>
      <c r="T232" s="239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40" t="s">
        <v>2224</v>
      </c>
      <c r="AT232" s="240" t="s">
        <v>196</v>
      </c>
      <c r="AU232" s="240" t="s">
        <v>94</v>
      </c>
      <c r="AY232" s="18" t="s">
        <v>193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92</v>
      </c>
      <c r="BK232" s="241">
        <f>ROUND(I232*H232,2)</f>
        <v>0</v>
      </c>
      <c r="BL232" s="18" t="s">
        <v>2224</v>
      </c>
      <c r="BM232" s="240" t="s">
        <v>2775</v>
      </c>
    </row>
    <row r="233" s="2" customFormat="1" ht="44.25" customHeight="1">
      <c r="A233" s="40"/>
      <c r="B233" s="41"/>
      <c r="C233" s="229" t="s">
        <v>797</v>
      </c>
      <c r="D233" s="229" t="s">
        <v>196</v>
      </c>
      <c r="E233" s="230" t="s">
        <v>1812</v>
      </c>
      <c r="F233" s="231" t="s">
        <v>2776</v>
      </c>
      <c r="G233" s="232" t="s">
        <v>207</v>
      </c>
      <c r="H233" s="233">
        <v>1</v>
      </c>
      <c r="I233" s="234"/>
      <c r="J233" s="235">
        <f>ROUND(I233*H233,2)</f>
        <v>0</v>
      </c>
      <c r="K233" s="231" t="s">
        <v>1</v>
      </c>
      <c r="L233" s="46"/>
      <c r="M233" s="236" t="s">
        <v>1</v>
      </c>
      <c r="N233" s="237" t="s">
        <v>50</v>
      </c>
      <c r="O233" s="93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40" t="s">
        <v>2224</v>
      </c>
      <c r="AT233" s="240" t="s">
        <v>196</v>
      </c>
      <c r="AU233" s="240" t="s">
        <v>94</v>
      </c>
      <c r="AY233" s="18" t="s">
        <v>193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92</v>
      </c>
      <c r="BK233" s="241">
        <f>ROUND(I233*H233,2)</f>
        <v>0</v>
      </c>
      <c r="BL233" s="18" t="s">
        <v>2224</v>
      </c>
      <c r="BM233" s="240" t="s">
        <v>2777</v>
      </c>
    </row>
    <row r="234" s="2" customFormat="1" ht="37.8" customHeight="1">
      <c r="A234" s="40"/>
      <c r="B234" s="41"/>
      <c r="C234" s="229" t="s">
        <v>801</v>
      </c>
      <c r="D234" s="229" t="s">
        <v>196</v>
      </c>
      <c r="E234" s="230" t="s">
        <v>1818</v>
      </c>
      <c r="F234" s="231" t="s">
        <v>2778</v>
      </c>
      <c r="G234" s="232" t="s">
        <v>207</v>
      </c>
      <c r="H234" s="233">
        <v>1</v>
      </c>
      <c r="I234" s="234"/>
      <c r="J234" s="235">
        <f>ROUND(I234*H234,2)</f>
        <v>0</v>
      </c>
      <c r="K234" s="231" t="s">
        <v>1</v>
      </c>
      <c r="L234" s="46"/>
      <c r="M234" s="236" t="s">
        <v>1</v>
      </c>
      <c r="N234" s="237" t="s">
        <v>50</v>
      </c>
      <c r="O234" s="93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40" t="s">
        <v>2224</v>
      </c>
      <c r="AT234" s="240" t="s">
        <v>196</v>
      </c>
      <c r="AU234" s="240" t="s">
        <v>94</v>
      </c>
      <c r="AY234" s="18" t="s">
        <v>193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92</v>
      </c>
      <c r="BK234" s="241">
        <f>ROUND(I234*H234,2)</f>
        <v>0</v>
      </c>
      <c r="BL234" s="18" t="s">
        <v>2224</v>
      </c>
      <c r="BM234" s="240" t="s">
        <v>2779</v>
      </c>
    </row>
    <row r="235" s="2" customFormat="1" ht="37.8" customHeight="1">
      <c r="A235" s="40"/>
      <c r="B235" s="41"/>
      <c r="C235" s="229" t="s">
        <v>805</v>
      </c>
      <c r="D235" s="229" t="s">
        <v>196</v>
      </c>
      <c r="E235" s="230" t="s">
        <v>1822</v>
      </c>
      <c r="F235" s="231" t="s">
        <v>2780</v>
      </c>
      <c r="G235" s="232" t="s">
        <v>207</v>
      </c>
      <c r="H235" s="233">
        <v>1</v>
      </c>
      <c r="I235" s="234"/>
      <c r="J235" s="235">
        <f>ROUND(I235*H235,2)</f>
        <v>0</v>
      </c>
      <c r="K235" s="231" t="s">
        <v>1</v>
      </c>
      <c r="L235" s="46"/>
      <c r="M235" s="236" t="s">
        <v>1</v>
      </c>
      <c r="N235" s="237" t="s">
        <v>50</v>
      </c>
      <c r="O235" s="93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40" t="s">
        <v>2224</v>
      </c>
      <c r="AT235" s="240" t="s">
        <v>196</v>
      </c>
      <c r="AU235" s="240" t="s">
        <v>94</v>
      </c>
      <c r="AY235" s="18" t="s">
        <v>193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92</v>
      </c>
      <c r="BK235" s="241">
        <f>ROUND(I235*H235,2)</f>
        <v>0</v>
      </c>
      <c r="BL235" s="18" t="s">
        <v>2224</v>
      </c>
      <c r="BM235" s="240" t="s">
        <v>2781</v>
      </c>
    </row>
    <row r="236" s="2" customFormat="1" ht="16.5" customHeight="1">
      <c r="A236" s="40"/>
      <c r="B236" s="41"/>
      <c r="C236" s="229" t="s">
        <v>809</v>
      </c>
      <c r="D236" s="229" t="s">
        <v>196</v>
      </c>
      <c r="E236" s="230" t="s">
        <v>1826</v>
      </c>
      <c r="F236" s="231" t="s">
        <v>2782</v>
      </c>
      <c r="G236" s="232" t="s">
        <v>230</v>
      </c>
      <c r="H236" s="233">
        <v>250</v>
      </c>
      <c r="I236" s="234"/>
      <c r="J236" s="235">
        <f>ROUND(I236*H236,2)</f>
        <v>0</v>
      </c>
      <c r="K236" s="231" t="s">
        <v>1</v>
      </c>
      <c r="L236" s="46"/>
      <c r="M236" s="236" t="s">
        <v>1</v>
      </c>
      <c r="N236" s="237" t="s">
        <v>50</v>
      </c>
      <c r="O236" s="93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40" t="s">
        <v>2224</v>
      </c>
      <c r="AT236" s="240" t="s">
        <v>196</v>
      </c>
      <c r="AU236" s="240" t="s">
        <v>94</v>
      </c>
      <c r="AY236" s="18" t="s">
        <v>193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92</v>
      </c>
      <c r="BK236" s="241">
        <f>ROUND(I236*H236,2)</f>
        <v>0</v>
      </c>
      <c r="BL236" s="18" t="s">
        <v>2224</v>
      </c>
      <c r="BM236" s="240" t="s">
        <v>2783</v>
      </c>
    </row>
    <row r="237" s="2" customFormat="1" ht="44.25" customHeight="1">
      <c r="A237" s="40"/>
      <c r="B237" s="41"/>
      <c r="C237" s="229" t="s">
        <v>813</v>
      </c>
      <c r="D237" s="229" t="s">
        <v>196</v>
      </c>
      <c r="E237" s="230" t="s">
        <v>1830</v>
      </c>
      <c r="F237" s="231" t="s">
        <v>2784</v>
      </c>
      <c r="G237" s="232" t="s">
        <v>207</v>
      </c>
      <c r="H237" s="233">
        <v>1</v>
      </c>
      <c r="I237" s="234"/>
      <c r="J237" s="235">
        <f>ROUND(I237*H237,2)</f>
        <v>0</v>
      </c>
      <c r="K237" s="231" t="s">
        <v>1</v>
      </c>
      <c r="L237" s="46"/>
      <c r="M237" s="236" t="s">
        <v>1</v>
      </c>
      <c r="N237" s="237" t="s">
        <v>50</v>
      </c>
      <c r="O237" s="93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40" t="s">
        <v>2224</v>
      </c>
      <c r="AT237" s="240" t="s">
        <v>196</v>
      </c>
      <c r="AU237" s="240" t="s">
        <v>94</v>
      </c>
      <c r="AY237" s="18" t="s">
        <v>193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92</v>
      </c>
      <c r="BK237" s="241">
        <f>ROUND(I237*H237,2)</f>
        <v>0</v>
      </c>
      <c r="BL237" s="18" t="s">
        <v>2224</v>
      </c>
      <c r="BM237" s="240" t="s">
        <v>2785</v>
      </c>
    </row>
    <row r="238" s="2" customFormat="1" ht="66.75" customHeight="1">
      <c r="A238" s="40"/>
      <c r="B238" s="41"/>
      <c r="C238" s="229" t="s">
        <v>817</v>
      </c>
      <c r="D238" s="229" t="s">
        <v>196</v>
      </c>
      <c r="E238" s="230" t="s">
        <v>1834</v>
      </c>
      <c r="F238" s="231" t="s">
        <v>2786</v>
      </c>
      <c r="G238" s="232" t="s">
        <v>256</v>
      </c>
      <c r="H238" s="233">
        <v>1</v>
      </c>
      <c r="I238" s="234"/>
      <c r="J238" s="235">
        <f>ROUND(I238*H238,2)</f>
        <v>0</v>
      </c>
      <c r="K238" s="231" t="s">
        <v>1</v>
      </c>
      <c r="L238" s="46"/>
      <c r="M238" s="236" t="s">
        <v>1</v>
      </c>
      <c r="N238" s="237" t="s">
        <v>50</v>
      </c>
      <c r="O238" s="93"/>
      <c r="P238" s="238">
        <f>O238*H238</f>
        <v>0</v>
      </c>
      <c r="Q238" s="238">
        <v>0</v>
      </c>
      <c r="R238" s="238">
        <f>Q238*H238</f>
        <v>0</v>
      </c>
      <c r="S238" s="238">
        <v>0</v>
      </c>
      <c r="T238" s="239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40" t="s">
        <v>2224</v>
      </c>
      <c r="AT238" s="240" t="s">
        <v>196</v>
      </c>
      <c r="AU238" s="240" t="s">
        <v>94</v>
      </c>
      <c r="AY238" s="18" t="s">
        <v>193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92</v>
      </c>
      <c r="BK238" s="241">
        <f>ROUND(I238*H238,2)</f>
        <v>0</v>
      </c>
      <c r="BL238" s="18" t="s">
        <v>2224</v>
      </c>
      <c r="BM238" s="240" t="s">
        <v>2787</v>
      </c>
    </row>
    <row r="239" s="2" customFormat="1" ht="49.05" customHeight="1">
      <c r="A239" s="40"/>
      <c r="B239" s="41"/>
      <c r="C239" s="229" t="s">
        <v>821</v>
      </c>
      <c r="D239" s="229" t="s">
        <v>196</v>
      </c>
      <c r="E239" s="230" t="s">
        <v>1838</v>
      </c>
      <c r="F239" s="231" t="s">
        <v>2788</v>
      </c>
      <c r="G239" s="232" t="s">
        <v>207</v>
      </c>
      <c r="H239" s="233">
        <v>1</v>
      </c>
      <c r="I239" s="234"/>
      <c r="J239" s="235">
        <f>ROUND(I239*H239,2)</f>
        <v>0</v>
      </c>
      <c r="K239" s="231" t="s">
        <v>1</v>
      </c>
      <c r="L239" s="46"/>
      <c r="M239" s="236" t="s">
        <v>1</v>
      </c>
      <c r="N239" s="237" t="s">
        <v>50</v>
      </c>
      <c r="O239" s="93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40" t="s">
        <v>2224</v>
      </c>
      <c r="AT239" s="240" t="s">
        <v>196</v>
      </c>
      <c r="AU239" s="240" t="s">
        <v>94</v>
      </c>
      <c r="AY239" s="18" t="s">
        <v>193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92</v>
      </c>
      <c r="BK239" s="241">
        <f>ROUND(I239*H239,2)</f>
        <v>0</v>
      </c>
      <c r="BL239" s="18" t="s">
        <v>2224</v>
      </c>
      <c r="BM239" s="240" t="s">
        <v>2789</v>
      </c>
    </row>
    <row r="240" s="2" customFormat="1" ht="24.15" customHeight="1">
      <c r="A240" s="40"/>
      <c r="B240" s="41"/>
      <c r="C240" s="229" t="s">
        <v>825</v>
      </c>
      <c r="D240" s="229" t="s">
        <v>196</v>
      </c>
      <c r="E240" s="230" t="s">
        <v>1842</v>
      </c>
      <c r="F240" s="231" t="s">
        <v>2790</v>
      </c>
      <c r="G240" s="232" t="s">
        <v>256</v>
      </c>
      <c r="H240" s="233">
        <v>2</v>
      </c>
      <c r="I240" s="234"/>
      <c r="J240" s="235">
        <f>ROUND(I240*H240,2)</f>
        <v>0</v>
      </c>
      <c r="K240" s="231" t="s">
        <v>1</v>
      </c>
      <c r="L240" s="46"/>
      <c r="M240" s="236" t="s">
        <v>1</v>
      </c>
      <c r="N240" s="237" t="s">
        <v>50</v>
      </c>
      <c r="O240" s="93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9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40" t="s">
        <v>2224</v>
      </c>
      <c r="AT240" s="240" t="s">
        <v>196</v>
      </c>
      <c r="AU240" s="240" t="s">
        <v>94</v>
      </c>
      <c r="AY240" s="18" t="s">
        <v>193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92</v>
      </c>
      <c r="BK240" s="241">
        <f>ROUND(I240*H240,2)</f>
        <v>0</v>
      </c>
      <c r="BL240" s="18" t="s">
        <v>2224</v>
      </c>
      <c r="BM240" s="240" t="s">
        <v>2791</v>
      </c>
    </row>
    <row r="241" s="2" customFormat="1" ht="66.75" customHeight="1">
      <c r="A241" s="40"/>
      <c r="B241" s="41"/>
      <c r="C241" s="229" t="s">
        <v>829</v>
      </c>
      <c r="D241" s="229" t="s">
        <v>196</v>
      </c>
      <c r="E241" s="230" t="s">
        <v>1846</v>
      </c>
      <c r="F241" s="231" t="s">
        <v>2792</v>
      </c>
      <c r="G241" s="232" t="s">
        <v>207</v>
      </c>
      <c r="H241" s="233">
        <v>1</v>
      </c>
      <c r="I241" s="234"/>
      <c r="J241" s="235">
        <f>ROUND(I241*H241,2)</f>
        <v>0</v>
      </c>
      <c r="K241" s="231" t="s">
        <v>1</v>
      </c>
      <c r="L241" s="46"/>
      <c r="M241" s="236" t="s">
        <v>1</v>
      </c>
      <c r="N241" s="237" t="s">
        <v>50</v>
      </c>
      <c r="O241" s="93"/>
      <c r="P241" s="238">
        <f>O241*H241</f>
        <v>0</v>
      </c>
      <c r="Q241" s="238">
        <v>0</v>
      </c>
      <c r="R241" s="238">
        <f>Q241*H241</f>
        <v>0</v>
      </c>
      <c r="S241" s="238">
        <v>0</v>
      </c>
      <c r="T241" s="239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40" t="s">
        <v>2224</v>
      </c>
      <c r="AT241" s="240" t="s">
        <v>196</v>
      </c>
      <c r="AU241" s="240" t="s">
        <v>94</v>
      </c>
      <c r="AY241" s="18" t="s">
        <v>193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92</v>
      </c>
      <c r="BK241" s="241">
        <f>ROUND(I241*H241,2)</f>
        <v>0</v>
      </c>
      <c r="BL241" s="18" t="s">
        <v>2224</v>
      </c>
      <c r="BM241" s="240" t="s">
        <v>2793</v>
      </c>
    </row>
    <row r="242" s="2" customFormat="1" ht="76.35" customHeight="1">
      <c r="A242" s="40"/>
      <c r="B242" s="41"/>
      <c r="C242" s="229" t="s">
        <v>833</v>
      </c>
      <c r="D242" s="229" t="s">
        <v>196</v>
      </c>
      <c r="E242" s="230" t="s">
        <v>1850</v>
      </c>
      <c r="F242" s="231" t="s">
        <v>2794</v>
      </c>
      <c r="G242" s="232" t="s">
        <v>2223</v>
      </c>
      <c r="H242" s="233">
        <v>364</v>
      </c>
      <c r="I242" s="234"/>
      <c r="J242" s="235">
        <f>ROUND(I242*H242,2)</f>
        <v>0</v>
      </c>
      <c r="K242" s="231" t="s">
        <v>1</v>
      </c>
      <c r="L242" s="46"/>
      <c r="M242" s="236" t="s">
        <v>1</v>
      </c>
      <c r="N242" s="237" t="s">
        <v>50</v>
      </c>
      <c r="O242" s="93"/>
      <c r="P242" s="238">
        <f>O242*H242</f>
        <v>0</v>
      </c>
      <c r="Q242" s="238">
        <v>0</v>
      </c>
      <c r="R242" s="238">
        <f>Q242*H242</f>
        <v>0</v>
      </c>
      <c r="S242" s="238">
        <v>0</v>
      </c>
      <c r="T242" s="239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40" t="s">
        <v>2224</v>
      </c>
      <c r="AT242" s="240" t="s">
        <v>196</v>
      </c>
      <c r="AU242" s="240" t="s">
        <v>94</v>
      </c>
      <c r="AY242" s="18" t="s">
        <v>193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92</v>
      </c>
      <c r="BK242" s="241">
        <f>ROUND(I242*H242,2)</f>
        <v>0</v>
      </c>
      <c r="BL242" s="18" t="s">
        <v>2224</v>
      </c>
      <c r="BM242" s="240" t="s">
        <v>2795</v>
      </c>
    </row>
    <row r="243" s="2" customFormat="1" ht="37.8" customHeight="1">
      <c r="A243" s="40"/>
      <c r="B243" s="41"/>
      <c r="C243" s="229" t="s">
        <v>837</v>
      </c>
      <c r="D243" s="229" t="s">
        <v>196</v>
      </c>
      <c r="E243" s="230" t="s">
        <v>1853</v>
      </c>
      <c r="F243" s="231" t="s">
        <v>2796</v>
      </c>
      <c r="G243" s="232" t="s">
        <v>2223</v>
      </c>
      <c r="H243" s="233">
        <v>91</v>
      </c>
      <c r="I243" s="234"/>
      <c r="J243" s="235">
        <f>ROUND(I243*H243,2)</f>
        <v>0</v>
      </c>
      <c r="K243" s="231" t="s">
        <v>1</v>
      </c>
      <c r="L243" s="46"/>
      <c r="M243" s="236" t="s">
        <v>1</v>
      </c>
      <c r="N243" s="237" t="s">
        <v>50</v>
      </c>
      <c r="O243" s="93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40" t="s">
        <v>2224</v>
      </c>
      <c r="AT243" s="240" t="s">
        <v>196</v>
      </c>
      <c r="AU243" s="240" t="s">
        <v>94</v>
      </c>
      <c r="AY243" s="18" t="s">
        <v>193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92</v>
      </c>
      <c r="BK243" s="241">
        <f>ROUND(I243*H243,2)</f>
        <v>0</v>
      </c>
      <c r="BL243" s="18" t="s">
        <v>2224</v>
      </c>
      <c r="BM243" s="240" t="s">
        <v>2797</v>
      </c>
    </row>
    <row r="244" s="2" customFormat="1" ht="66.75" customHeight="1">
      <c r="A244" s="40"/>
      <c r="B244" s="41"/>
      <c r="C244" s="229" t="s">
        <v>841</v>
      </c>
      <c r="D244" s="229" t="s">
        <v>196</v>
      </c>
      <c r="E244" s="230" t="s">
        <v>1857</v>
      </c>
      <c r="F244" s="231" t="s">
        <v>2798</v>
      </c>
      <c r="G244" s="232" t="s">
        <v>2223</v>
      </c>
      <c r="H244" s="233">
        <v>90</v>
      </c>
      <c r="I244" s="234"/>
      <c r="J244" s="235">
        <f>ROUND(I244*H244,2)</f>
        <v>0</v>
      </c>
      <c r="K244" s="231" t="s">
        <v>1</v>
      </c>
      <c r="L244" s="46"/>
      <c r="M244" s="236" t="s">
        <v>1</v>
      </c>
      <c r="N244" s="237" t="s">
        <v>50</v>
      </c>
      <c r="O244" s="93"/>
      <c r="P244" s="238">
        <f>O244*H244</f>
        <v>0</v>
      </c>
      <c r="Q244" s="238">
        <v>0</v>
      </c>
      <c r="R244" s="238">
        <f>Q244*H244</f>
        <v>0</v>
      </c>
      <c r="S244" s="238">
        <v>0</v>
      </c>
      <c r="T244" s="239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40" t="s">
        <v>2224</v>
      </c>
      <c r="AT244" s="240" t="s">
        <v>196</v>
      </c>
      <c r="AU244" s="240" t="s">
        <v>94</v>
      </c>
      <c r="AY244" s="18" t="s">
        <v>193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92</v>
      </c>
      <c r="BK244" s="241">
        <f>ROUND(I244*H244,2)</f>
        <v>0</v>
      </c>
      <c r="BL244" s="18" t="s">
        <v>2224</v>
      </c>
      <c r="BM244" s="240" t="s">
        <v>2799</v>
      </c>
    </row>
    <row r="245" s="2" customFormat="1" ht="66.75" customHeight="1">
      <c r="A245" s="40"/>
      <c r="B245" s="41"/>
      <c r="C245" s="229" t="s">
        <v>845</v>
      </c>
      <c r="D245" s="229" t="s">
        <v>196</v>
      </c>
      <c r="E245" s="230" t="s">
        <v>1867</v>
      </c>
      <c r="F245" s="231" t="s">
        <v>2800</v>
      </c>
      <c r="G245" s="232" t="s">
        <v>2223</v>
      </c>
      <c r="H245" s="233">
        <v>180</v>
      </c>
      <c r="I245" s="234"/>
      <c r="J245" s="235">
        <f>ROUND(I245*H245,2)</f>
        <v>0</v>
      </c>
      <c r="K245" s="231" t="s">
        <v>1</v>
      </c>
      <c r="L245" s="46"/>
      <c r="M245" s="236" t="s">
        <v>1</v>
      </c>
      <c r="N245" s="237" t="s">
        <v>50</v>
      </c>
      <c r="O245" s="93"/>
      <c r="P245" s="238">
        <f>O245*H245</f>
        <v>0</v>
      </c>
      <c r="Q245" s="238">
        <v>0</v>
      </c>
      <c r="R245" s="238">
        <f>Q245*H245</f>
        <v>0</v>
      </c>
      <c r="S245" s="238">
        <v>0</v>
      </c>
      <c r="T245" s="239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40" t="s">
        <v>2224</v>
      </c>
      <c r="AT245" s="240" t="s">
        <v>196</v>
      </c>
      <c r="AU245" s="240" t="s">
        <v>94</v>
      </c>
      <c r="AY245" s="18" t="s">
        <v>193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92</v>
      </c>
      <c r="BK245" s="241">
        <f>ROUND(I245*H245,2)</f>
        <v>0</v>
      </c>
      <c r="BL245" s="18" t="s">
        <v>2224</v>
      </c>
      <c r="BM245" s="240" t="s">
        <v>2801</v>
      </c>
    </row>
    <row r="246" s="2" customFormat="1" ht="62.7" customHeight="1">
      <c r="A246" s="40"/>
      <c r="B246" s="41"/>
      <c r="C246" s="229" t="s">
        <v>849</v>
      </c>
      <c r="D246" s="229" t="s">
        <v>196</v>
      </c>
      <c r="E246" s="230" t="s">
        <v>1871</v>
      </c>
      <c r="F246" s="231" t="s">
        <v>2802</v>
      </c>
      <c r="G246" s="232" t="s">
        <v>2223</v>
      </c>
      <c r="H246" s="233">
        <v>91</v>
      </c>
      <c r="I246" s="234"/>
      <c r="J246" s="235">
        <f>ROUND(I246*H246,2)</f>
        <v>0</v>
      </c>
      <c r="K246" s="231" t="s">
        <v>1</v>
      </c>
      <c r="L246" s="46"/>
      <c r="M246" s="236" t="s">
        <v>1</v>
      </c>
      <c r="N246" s="237" t="s">
        <v>50</v>
      </c>
      <c r="O246" s="93"/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40" t="s">
        <v>2224</v>
      </c>
      <c r="AT246" s="240" t="s">
        <v>196</v>
      </c>
      <c r="AU246" s="240" t="s">
        <v>94</v>
      </c>
      <c r="AY246" s="18" t="s">
        <v>193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92</v>
      </c>
      <c r="BK246" s="241">
        <f>ROUND(I246*H246,2)</f>
        <v>0</v>
      </c>
      <c r="BL246" s="18" t="s">
        <v>2224</v>
      </c>
      <c r="BM246" s="240" t="s">
        <v>2803</v>
      </c>
    </row>
    <row r="247" s="2" customFormat="1" ht="49.05" customHeight="1">
      <c r="A247" s="40"/>
      <c r="B247" s="41"/>
      <c r="C247" s="229" t="s">
        <v>853</v>
      </c>
      <c r="D247" s="229" t="s">
        <v>196</v>
      </c>
      <c r="E247" s="230" t="s">
        <v>1875</v>
      </c>
      <c r="F247" s="231" t="s">
        <v>2804</v>
      </c>
      <c r="G247" s="232" t="s">
        <v>2223</v>
      </c>
      <c r="H247" s="233">
        <v>300</v>
      </c>
      <c r="I247" s="234"/>
      <c r="J247" s="235">
        <f>ROUND(I247*H247,2)</f>
        <v>0</v>
      </c>
      <c r="K247" s="231" t="s">
        <v>1</v>
      </c>
      <c r="L247" s="46"/>
      <c r="M247" s="236" t="s">
        <v>1</v>
      </c>
      <c r="N247" s="237" t="s">
        <v>50</v>
      </c>
      <c r="O247" s="93"/>
      <c r="P247" s="238">
        <f>O247*H247</f>
        <v>0</v>
      </c>
      <c r="Q247" s="238">
        <v>0</v>
      </c>
      <c r="R247" s="238">
        <f>Q247*H247</f>
        <v>0</v>
      </c>
      <c r="S247" s="238">
        <v>0</v>
      </c>
      <c r="T247" s="239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40" t="s">
        <v>2224</v>
      </c>
      <c r="AT247" s="240" t="s">
        <v>196</v>
      </c>
      <c r="AU247" s="240" t="s">
        <v>94</v>
      </c>
      <c r="AY247" s="18" t="s">
        <v>193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92</v>
      </c>
      <c r="BK247" s="241">
        <f>ROUND(I247*H247,2)</f>
        <v>0</v>
      </c>
      <c r="BL247" s="18" t="s">
        <v>2224</v>
      </c>
      <c r="BM247" s="240" t="s">
        <v>2805</v>
      </c>
    </row>
    <row r="248" s="2" customFormat="1" ht="76.35" customHeight="1">
      <c r="A248" s="40"/>
      <c r="B248" s="41"/>
      <c r="C248" s="229" t="s">
        <v>857</v>
      </c>
      <c r="D248" s="229" t="s">
        <v>196</v>
      </c>
      <c r="E248" s="230" t="s">
        <v>1879</v>
      </c>
      <c r="F248" s="231" t="s">
        <v>2806</v>
      </c>
      <c r="G248" s="232" t="s">
        <v>2223</v>
      </c>
      <c r="H248" s="233">
        <v>250</v>
      </c>
      <c r="I248" s="234"/>
      <c r="J248" s="235">
        <f>ROUND(I248*H248,2)</f>
        <v>0</v>
      </c>
      <c r="K248" s="231" t="s">
        <v>1</v>
      </c>
      <c r="L248" s="46"/>
      <c r="M248" s="236" t="s">
        <v>1</v>
      </c>
      <c r="N248" s="237" t="s">
        <v>50</v>
      </c>
      <c r="O248" s="93"/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40" t="s">
        <v>2224</v>
      </c>
      <c r="AT248" s="240" t="s">
        <v>196</v>
      </c>
      <c r="AU248" s="240" t="s">
        <v>94</v>
      </c>
      <c r="AY248" s="18" t="s">
        <v>193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92</v>
      </c>
      <c r="BK248" s="241">
        <f>ROUND(I248*H248,2)</f>
        <v>0</v>
      </c>
      <c r="BL248" s="18" t="s">
        <v>2224</v>
      </c>
      <c r="BM248" s="240" t="s">
        <v>2807</v>
      </c>
    </row>
    <row r="249" s="2" customFormat="1" ht="55.5" customHeight="1">
      <c r="A249" s="40"/>
      <c r="B249" s="41"/>
      <c r="C249" s="229" t="s">
        <v>861</v>
      </c>
      <c r="D249" s="229" t="s">
        <v>196</v>
      </c>
      <c r="E249" s="230" t="s">
        <v>1884</v>
      </c>
      <c r="F249" s="231" t="s">
        <v>2808</v>
      </c>
      <c r="G249" s="232" t="s">
        <v>2223</v>
      </c>
      <c r="H249" s="233">
        <v>30</v>
      </c>
      <c r="I249" s="234"/>
      <c r="J249" s="235">
        <f>ROUND(I249*H249,2)</f>
        <v>0</v>
      </c>
      <c r="K249" s="231" t="s">
        <v>1</v>
      </c>
      <c r="L249" s="46"/>
      <c r="M249" s="236" t="s">
        <v>1</v>
      </c>
      <c r="N249" s="237" t="s">
        <v>50</v>
      </c>
      <c r="O249" s="93"/>
      <c r="P249" s="238">
        <f>O249*H249</f>
        <v>0</v>
      </c>
      <c r="Q249" s="238">
        <v>0</v>
      </c>
      <c r="R249" s="238">
        <f>Q249*H249</f>
        <v>0</v>
      </c>
      <c r="S249" s="238">
        <v>0</v>
      </c>
      <c r="T249" s="239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40" t="s">
        <v>2224</v>
      </c>
      <c r="AT249" s="240" t="s">
        <v>196</v>
      </c>
      <c r="AU249" s="240" t="s">
        <v>94</v>
      </c>
      <c r="AY249" s="18" t="s">
        <v>193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92</v>
      </c>
      <c r="BK249" s="241">
        <f>ROUND(I249*H249,2)</f>
        <v>0</v>
      </c>
      <c r="BL249" s="18" t="s">
        <v>2224</v>
      </c>
      <c r="BM249" s="240" t="s">
        <v>2809</v>
      </c>
    </row>
    <row r="250" s="2" customFormat="1" ht="66.75" customHeight="1">
      <c r="A250" s="40"/>
      <c r="B250" s="41"/>
      <c r="C250" s="229" t="s">
        <v>865</v>
      </c>
      <c r="D250" s="229" t="s">
        <v>196</v>
      </c>
      <c r="E250" s="230" t="s">
        <v>1895</v>
      </c>
      <c r="F250" s="231" t="s">
        <v>2810</v>
      </c>
      <c r="G250" s="232" t="s">
        <v>2223</v>
      </c>
      <c r="H250" s="233">
        <v>30</v>
      </c>
      <c r="I250" s="234"/>
      <c r="J250" s="235">
        <f>ROUND(I250*H250,2)</f>
        <v>0</v>
      </c>
      <c r="K250" s="231" t="s">
        <v>1</v>
      </c>
      <c r="L250" s="46"/>
      <c r="M250" s="236" t="s">
        <v>1</v>
      </c>
      <c r="N250" s="237" t="s">
        <v>50</v>
      </c>
      <c r="O250" s="93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9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40" t="s">
        <v>2224</v>
      </c>
      <c r="AT250" s="240" t="s">
        <v>196</v>
      </c>
      <c r="AU250" s="240" t="s">
        <v>94</v>
      </c>
      <c r="AY250" s="18" t="s">
        <v>193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92</v>
      </c>
      <c r="BK250" s="241">
        <f>ROUND(I250*H250,2)</f>
        <v>0</v>
      </c>
      <c r="BL250" s="18" t="s">
        <v>2224</v>
      </c>
      <c r="BM250" s="240" t="s">
        <v>2811</v>
      </c>
    </row>
    <row r="251" s="2" customFormat="1" ht="16.5" customHeight="1">
      <c r="A251" s="40"/>
      <c r="B251" s="41"/>
      <c r="C251" s="229" t="s">
        <v>869</v>
      </c>
      <c r="D251" s="229" t="s">
        <v>196</v>
      </c>
      <c r="E251" s="230" t="s">
        <v>1909</v>
      </c>
      <c r="F251" s="231" t="s">
        <v>2812</v>
      </c>
      <c r="G251" s="232" t="s">
        <v>130</v>
      </c>
      <c r="H251" s="233">
        <v>2</v>
      </c>
      <c r="I251" s="234"/>
      <c r="J251" s="235">
        <f>ROUND(I251*H251,2)</f>
        <v>0</v>
      </c>
      <c r="K251" s="231" t="s">
        <v>1</v>
      </c>
      <c r="L251" s="46"/>
      <c r="M251" s="236" t="s">
        <v>1</v>
      </c>
      <c r="N251" s="237" t="s">
        <v>50</v>
      </c>
      <c r="O251" s="93"/>
      <c r="P251" s="238">
        <f>O251*H251</f>
        <v>0</v>
      </c>
      <c r="Q251" s="238">
        <v>0</v>
      </c>
      <c r="R251" s="238">
        <f>Q251*H251</f>
        <v>0</v>
      </c>
      <c r="S251" s="238">
        <v>0</v>
      </c>
      <c r="T251" s="239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40" t="s">
        <v>2224</v>
      </c>
      <c r="AT251" s="240" t="s">
        <v>196</v>
      </c>
      <c r="AU251" s="240" t="s">
        <v>94</v>
      </c>
      <c r="AY251" s="18" t="s">
        <v>193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92</v>
      </c>
      <c r="BK251" s="241">
        <f>ROUND(I251*H251,2)</f>
        <v>0</v>
      </c>
      <c r="BL251" s="18" t="s">
        <v>2224</v>
      </c>
      <c r="BM251" s="240" t="s">
        <v>2813</v>
      </c>
    </row>
    <row r="252" s="2" customFormat="1" ht="21.75" customHeight="1">
      <c r="A252" s="40"/>
      <c r="B252" s="41"/>
      <c r="C252" s="229" t="s">
        <v>873</v>
      </c>
      <c r="D252" s="229" t="s">
        <v>196</v>
      </c>
      <c r="E252" s="230" t="s">
        <v>1911</v>
      </c>
      <c r="F252" s="231" t="s">
        <v>2814</v>
      </c>
      <c r="G252" s="232" t="s">
        <v>130</v>
      </c>
      <c r="H252" s="233">
        <v>4</v>
      </c>
      <c r="I252" s="234"/>
      <c r="J252" s="235">
        <f>ROUND(I252*H252,2)</f>
        <v>0</v>
      </c>
      <c r="K252" s="231" t="s">
        <v>1</v>
      </c>
      <c r="L252" s="46"/>
      <c r="M252" s="236" t="s">
        <v>1</v>
      </c>
      <c r="N252" s="237" t="s">
        <v>50</v>
      </c>
      <c r="O252" s="93"/>
      <c r="P252" s="238">
        <f>O252*H252</f>
        <v>0</v>
      </c>
      <c r="Q252" s="238">
        <v>0</v>
      </c>
      <c r="R252" s="238">
        <f>Q252*H252</f>
        <v>0</v>
      </c>
      <c r="S252" s="238">
        <v>0</v>
      </c>
      <c r="T252" s="239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40" t="s">
        <v>2224</v>
      </c>
      <c r="AT252" s="240" t="s">
        <v>196</v>
      </c>
      <c r="AU252" s="240" t="s">
        <v>94</v>
      </c>
      <c r="AY252" s="18" t="s">
        <v>193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92</v>
      </c>
      <c r="BK252" s="241">
        <f>ROUND(I252*H252,2)</f>
        <v>0</v>
      </c>
      <c r="BL252" s="18" t="s">
        <v>2224</v>
      </c>
      <c r="BM252" s="240" t="s">
        <v>2815</v>
      </c>
    </row>
    <row r="253" s="2" customFormat="1" ht="66.75" customHeight="1">
      <c r="A253" s="40"/>
      <c r="B253" s="41"/>
      <c r="C253" s="229" t="s">
        <v>877</v>
      </c>
      <c r="D253" s="229" t="s">
        <v>196</v>
      </c>
      <c r="E253" s="230" t="s">
        <v>1916</v>
      </c>
      <c r="F253" s="231" t="s">
        <v>2816</v>
      </c>
      <c r="G253" s="232" t="s">
        <v>130</v>
      </c>
      <c r="H253" s="233">
        <v>80</v>
      </c>
      <c r="I253" s="234"/>
      <c r="J253" s="235">
        <f>ROUND(I253*H253,2)</f>
        <v>0</v>
      </c>
      <c r="K253" s="231" t="s">
        <v>1</v>
      </c>
      <c r="L253" s="46"/>
      <c r="M253" s="236" t="s">
        <v>1</v>
      </c>
      <c r="N253" s="237" t="s">
        <v>50</v>
      </c>
      <c r="O253" s="93"/>
      <c r="P253" s="238">
        <f>O253*H253</f>
        <v>0</v>
      </c>
      <c r="Q253" s="238">
        <v>0</v>
      </c>
      <c r="R253" s="238">
        <f>Q253*H253</f>
        <v>0</v>
      </c>
      <c r="S253" s="238">
        <v>0</v>
      </c>
      <c r="T253" s="239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40" t="s">
        <v>2224</v>
      </c>
      <c r="AT253" s="240" t="s">
        <v>196</v>
      </c>
      <c r="AU253" s="240" t="s">
        <v>94</v>
      </c>
      <c r="AY253" s="18" t="s">
        <v>193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92</v>
      </c>
      <c r="BK253" s="241">
        <f>ROUND(I253*H253,2)</f>
        <v>0</v>
      </c>
      <c r="BL253" s="18" t="s">
        <v>2224</v>
      </c>
      <c r="BM253" s="240" t="s">
        <v>2817</v>
      </c>
    </row>
    <row r="254" s="2" customFormat="1" ht="66.75" customHeight="1">
      <c r="A254" s="40"/>
      <c r="B254" s="41"/>
      <c r="C254" s="229" t="s">
        <v>881</v>
      </c>
      <c r="D254" s="229" t="s">
        <v>196</v>
      </c>
      <c r="E254" s="230" t="s">
        <v>1920</v>
      </c>
      <c r="F254" s="231" t="s">
        <v>2818</v>
      </c>
      <c r="G254" s="232" t="s">
        <v>207</v>
      </c>
      <c r="H254" s="233">
        <v>1</v>
      </c>
      <c r="I254" s="234"/>
      <c r="J254" s="235">
        <f>ROUND(I254*H254,2)</f>
        <v>0</v>
      </c>
      <c r="K254" s="231" t="s">
        <v>1</v>
      </c>
      <c r="L254" s="46"/>
      <c r="M254" s="236" t="s">
        <v>1</v>
      </c>
      <c r="N254" s="237" t="s">
        <v>50</v>
      </c>
      <c r="O254" s="93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40" t="s">
        <v>2224</v>
      </c>
      <c r="AT254" s="240" t="s">
        <v>196</v>
      </c>
      <c r="AU254" s="240" t="s">
        <v>94</v>
      </c>
      <c r="AY254" s="18" t="s">
        <v>193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92</v>
      </c>
      <c r="BK254" s="241">
        <f>ROUND(I254*H254,2)</f>
        <v>0</v>
      </c>
      <c r="BL254" s="18" t="s">
        <v>2224</v>
      </c>
      <c r="BM254" s="240" t="s">
        <v>2819</v>
      </c>
    </row>
    <row r="255" s="2" customFormat="1" ht="55.5" customHeight="1">
      <c r="A255" s="40"/>
      <c r="B255" s="41"/>
      <c r="C255" s="229" t="s">
        <v>885</v>
      </c>
      <c r="D255" s="229" t="s">
        <v>196</v>
      </c>
      <c r="E255" s="230" t="s">
        <v>1924</v>
      </c>
      <c r="F255" s="231" t="s">
        <v>2820</v>
      </c>
      <c r="G255" s="232" t="s">
        <v>207</v>
      </c>
      <c r="H255" s="233">
        <v>1</v>
      </c>
      <c r="I255" s="234"/>
      <c r="J255" s="235">
        <f>ROUND(I255*H255,2)</f>
        <v>0</v>
      </c>
      <c r="K255" s="231" t="s">
        <v>1</v>
      </c>
      <c r="L255" s="46"/>
      <c r="M255" s="236" t="s">
        <v>1</v>
      </c>
      <c r="N255" s="237" t="s">
        <v>50</v>
      </c>
      <c r="O255" s="93"/>
      <c r="P255" s="238">
        <f>O255*H255</f>
        <v>0</v>
      </c>
      <c r="Q255" s="238">
        <v>0</v>
      </c>
      <c r="R255" s="238">
        <f>Q255*H255</f>
        <v>0</v>
      </c>
      <c r="S255" s="238">
        <v>0</v>
      </c>
      <c r="T255" s="239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40" t="s">
        <v>2224</v>
      </c>
      <c r="AT255" s="240" t="s">
        <v>196</v>
      </c>
      <c r="AU255" s="240" t="s">
        <v>94</v>
      </c>
      <c r="AY255" s="18" t="s">
        <v>193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92</v>
      </c>
      <c r="BK255" s="241">
        <f>ROUND(I255*H255,2)</f>
        <v>0</v>
      </c>
      <c r="BL255" s="18" t="s">
        <v>2224</v>
      </c>
      <c r="BM255" s="240" t="s">
        <v>2821</v>
      </c>
    </row>
    <row r="256" s="2" customFormat="1" ht="33" customHeight="1">
      <c r="A256" s="40"/>
      <c r="B256" s="41"/>
      <c r="C256" s="229" t="s">
        <v>889</v>
      </c>
      <c r="D256" s="229" t="s">
        <v>196</v>
      </c>
      <c r="E256" s="230" t="s">
        <v>1963</v>
      </c>
      <c r="F256" s="231" t="s">
        <v>2822</v>
      </c>
      <c r="G256" s="232" t="s">
        <v>2223</v>
      </c>
      <c r="H256" s="233">
        <v>63</v>
      </c>
      <c r="I256" s="234"/>
      <c r="J256" s="235">
        <f>ROUND(I256*H256,2)</f>
        <v>0</v>
      </c>
      <c r="K256" s="231" t="s">
        <v>1</v>
      </c>
      <c r="L256" s="46"/>
      <c r="M256" s="236" t="s">
        <v>1</v>
      </c>
      <c r="N256" s="237" t="s">
        <v>50</v>
      </c>
      <c r="O256" s="93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40" t="s">
        <v>2224</v>
      </c>
      <c r="AT256" s="240" t="s">
        <v>196</v>
      </c>
      <c r="AU256" s="240" t="s">
        <v>94</v>
      </c>
      <c r="AY256" s="18" t="s">
        <v>193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92</v>
      </c>
      <c r="BK256" s="241">
        <f>ROUND(I256*H256,2)</f>
        <v>0</v>
      </c>
      <c r="BL256" s="18" t="s">
        <v>2224</v>
      </c>
      <c r="BM256" s="240" t="s">
        <v>2823</v>
      </c>
    </row>
    <row r="257" s="2" customFormat="1" ht="24.15" customHeight="1">
      <c r="A257" s="40"/>
      <c r="B257" s="41"/>
      <c r="C257" s="229" t="s">
        <v>893</v>
      </c>
      <c r="D257" s="229" t="s">
        <v>196</v>
      </c>
      <c r="E257" s="230" t="s">
        <v>1968</v>
      </c>
      <c r="F257" s="231" t="s">
        <v>2824</v>
      </c>
      <c r="G257" s="232" t="s">
        <v>207</v>
      </c>
      <c r="H257" s="233">
        <v>1</v>
      </c>
      <c r="I257" s="234"/>
      <c r="J257" s="235">
        <f>ROUND(I257*H257,2)</f>
        <v>0</v>
      </c>
      <c r="K257" s="231" t="s">
        <v>1</v>
      </c>
      <c r="L257" s="46"/>
      <c r="M257" s="236" t="s">
        <v>1</v>
      </c>
      <c r="N257" s="237" t="s">
        <v>50</v>
      </c>
      <c r="O257" s="93"/>
      <c r="P257" s="238">
        <f>O257*H257</f>
        <v>0</v>
      </c>
      <c r="Q257" s="238">
        <v>0</v>
      </c>
      <c r="R257" s="238">
        <f>Q257*H257</f>
        <v>0</v>
      </c>
      <c r="S257" s="238">
        <v>0</v>
      </c>
      <c r="T257" s="239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40" t="s">
        <v>2224</v>
      </c>
      <c r="AT257" s="240" t="s">
        <v>196</v>
      </c>
      <c r="AU257" s="240" t="s">
        <v>94</v>
      </c>
      <c r="AY257" s="18" t="s">
        <v>193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92</v>
      </c>
      <c r="BK257" s="241">
        <f>ROUND(I257*H257,2)</f>
        <v>0</v>
      </c>
      <c r="BL257" s="18" t="s">
        <v>2224</v>
      </c>
      <c r="BM257" s="240" t="s">
        <v>2825</v>
      </c>
    </row>
    <row r="258" s="2" customFormat="1" ht="21.75" customHeight="1">
      <c r="A258" s="40"/>
      <c r="B258" s="41"/>
      <c r="C258" s="229" t="s">
        <v>897</v>
      </c>
      <c r="D258" s="229" t="s">
        <v>196</v>
      </c>
      <c r="E258" s="230" t="s">
        <v>1972</v>
      </c>
      <c r="F258" s="231" t="s">
        <v>2826</v>
      </c>
      <c r="G258" s="232" t="s">
        <v>207</v>
      </c>
      <c r="H258" s="233">
        <v>1</v>
      </c>
      <c r="I258" s="234"/>
      <c r="J258" s="235">
        <f>ROUND(I258*H258,2)</f>
        <v>0</v>
      </c>
      <c r="K258" s="231" t="s">
        <v>1</v>
      </c>
      <c r="L258" s="46"/>
      <c r="M258" s="296" t="s">
        <v>1</v>
      </c>
      <c r="N258" s="297" t="s">
        <v>50</v>
      </c>
      <c r="O258" s="298"/>
      <c r="P258" s="299">
        <f>O258*H258</f>
        <v>0</v>
      </c>
      <c r="Q258" s="299">
        <v>0</v>
      </c>
      <c r="R258" s="299">
        <f>Q258*H258</f>
        <v>0</v>
      </c>
      <c r="S258" s="299">
        <v>0</v>
      </c>
      <c r="T258" s="300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40" t="s">
        <v>2224</v>
      </c>
      <c r="AT258" s="240" t="s">
        <v>196</v>
      </c>
      <c r="AU258" s="240" t="s">
        <v>94</v>
      </c>
      <c r="AY258" s="18" t="s">
        <v>193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92</v>
      </c>
      <c r="BK258" s="241">
        <f>ROUND(I258*H258,2)</f>
        <v>0</v>
      </c>
      <c r="BL258" s="18" t="s">
        <v>2224</v>
      </c>
      <c r="BM258" s="240" t="s">
        <v>2827</v>
      </c>
    </row>
    <row r="259" s="2" customFormat="1" ht="6.96" customHeight="1">
      <c r="A259" s="40"/>
      <c r="B259" s="68"/>
      <c r="C259" s="69"/>
      <c r="D259" s="69"/>
      <c r="E259" s="69"/>
      <c r="F259" s="69"/>
      <c r="G259" s="69"/>
      <c r="H259" s="69"/>
      <c r="I259" s="69"/>
      <c r="J259" s="69"/>
      <c r="K259" s="69"/>
      <c r="L259" s="46"/>
      <c r="M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</row>
  </sheetData>
  <sheetProtection sheet="1" autoFilter="0" formatColumns="0" formatRows="0" objects="1" scenarios="1" spinCount="100000" saltValue="R4zOa1ZtRDPiD8DQ7wOVmrbV88DY634gTvJYkQXUD5LsXuibncWQDEEbkpGGXJ1xnpLNGghuYoFBJWde7G9dKg==" hashValue="F+0//YhWmT1QStGDPDmpc0m5sR+dSRD3iAssPeBCt1mfCuoCGSsM1CoFMmjZAMs8GyohCdpKAxbptMMuozWTTw==" algorithmName="SHA-512" password="CF7A"/>
  <autoFilter ref="C121:K2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hidden="1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94</v>
      </c>
    </row>
    <row r="4" hidden="1" s="1" customFormat="1" ht="24.96" customHeight="1">
      <c r="B4" s="21"/>
      <c r="D4" s="151" t="s">
        <v>132</v>
      </c>
      <c r="L4" s="21"/>
      <c r="M4" s="15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53" t="s">
        <v>16</v>
      </c>
      <c r="L6" s="21"/>
    </row>
    <row r="7" hidden="1" s="1" customFormat="1" ht="16.5" customHeight="1">
      <c r="B7" s="21"/>
      <c r="E7" s="154" t="str">
        <f>'Rekapitulace stavby'!K6</f>
        <v>Stavební elektroinstalace v AKO1 VDJ Jesenice I</v>
      </c>
      <c r="F7" s="153"/>
      <c r="G7" s="153"/>
      <c r="H7" s="153"/>
      <c r="L7" s="21"/>
    </row>
    <row r="8" hidden="1" s="1" customFormat="1" ht="12" customHeight="1">
      <c r="B8" s="21"/>
      <c r="D8" s="153" t="s">
        <v>145</v>
      </c>
      <c r="L8" s="21"/>
    </row>
    <row r="9" hidden="1" s="2" customFormat="1" ht="16.5" customHeight="1">
      <c r="A9" s="40"/>
      <c r="B9" s="46"/>
      <c r="C9" s="40"/>
      <c r="D9" s="40"/>
      <c r="E9" s="154" t="s">
        <v>2556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53" t="s">
        <v>153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55" t="s">
        <v>2828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53" t="s">
        <v>18</v>
      </c>
      <c r="E13" s="40"/>
      <c r="F13" s="143" t="s">
        <v>1</v>
      </c>
      <c r="G13" s="40"/>
      <c r="H13" s="40"/>
      <c r="I13" s="153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53" t="s">
        <v>20</v>
      </c>
      <c r="E14" s="40"/>
      <c r="F14" s="143" t="s">
        <v>21</v>
      </c>
      <c r="G14" s="40"/>
      <c r="H14" s="40"/>
      <c r="I14" s="153" t="s">
        <v>22</v>
      </c>
      <c r="J14" s="156" t="str">
        <f>'Rekapitulace stavby'!AN8</f>
        <v>30. 11. 2023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53" t="s">
        <v>28</v>
      </c>
      <c r="E16" s="40"/>
      <c r="F16" s="40"/>
      <c r="G16" s="40"/>
      <c r="H16" s="40"/>
      <c r="I16" s="153" t="s">
        <v>29</v>
      </c>
      <c r="J16" s="143" t="s">
        <v>30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43" t="s">
        <v>31</v>
      </c>
      <c r="F17" s="40"/>
      <c r="G17" s="40"/>
      <c r="H17" s="40"/>
      <c r="I17" s="153" t="s">
        <v>32</v>
      </c>
      <c r="J17" s="143" t="s">
        <v>33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53" t="s">
        <v>34</v>
      </c>
      <c r="E19" s="40"/>
      <c r="F19" s="40"/>
      <c r="G19" s="40"/>
      <c r="H19" s="40"/>
      <c r="I19" s="153" t="s">
        <v>29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3" t="s">
        <v>32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53" t="s">
        <v>36</v>
      </c>
      <c r="E22" s="40"/>
      <c r="F22" s="40"/>
      <c r="G22" s="40"/>
      <c r="H22" s="40"/>
      <c r="I22" s="153" t="s">
        <v>29</v>
      </c>
      <c r="J22" s="143" t="s">
        <v>37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43" t="s">
        <v>38</v>
      </c>
      <c r="F23" s="40"/>
      <c r="G23" s="40"/>
      <c r="H23" s="40"/>
      <c r="I23" s="153" t="s">
        <v>32</v>
      </c>
      <c r="J23" s="143" t="s">
        <v>39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53" t="s">
        <v>41</v>
      </c>
      <c r="E25" s="40"/>
      <c r="F25" s="40"/>
      <c r="G25" s="40"/>
      <c r="H25" s="40"/>
      <c r="I25" s="153" t="s">
        <v>29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43" t="str">
        <f>IF('Rekapitulace stavby'!E20="","",'Rekapitulace stavby'!E20)</f>
        <v>Ing. Karel Řeháček</v>
      </c>
      <c r="F26" s="40"/>
      <c r="G26" s="40"/>
      <c r="H26" s="40"/>
      <c r="I26" s="153" t="s">
        <v>32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53" t="s">
        <v>43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238.5" customHeight="1">
      <c r="A29" s="157"/>
      <c r="B29" s="158"/>
      <c r="C29" s="157"/>
      <c r="D29" s="157"/>
      <c r="E29" s="159" t="s">
        <v>162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1"/>
      <c r="J31" s="161"/>
      <c r="K31" s="16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45</v>
      </c>
      <c r="E32" s="40"/>
      <c r="F32" s="40"/>
      <c r="G32" s="40"/>
      <c r="H32" s="40"/>
      <c r="I32" s="40"/>
      <c r="J32" s="163">
        <f>ROUND(J122,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47</v>
      </c>
      <c r="G34" s="40"/>
      <c r="H34" s="40"/>
      <c r="I34" s="164" t="s">
        <v>46</v>
      </c>
      <c r="J34" s="164" t="s">
        <v>48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5" t="s">
        <v>49</v>
      </c>
      <c r="E35" s="153" t="s">
        <v>50</v>
      </c>
      <c r="F35" s="166">
        <f>ROUND((SUM(BE122:BE215)),  2)</f>
        <v>0</v>
      </c>
      <c r="G35" s="40"/>
      <c r="H35" s="40"/>
      <c r="I35" s="167">
        <v>0.20999999999999999</v>
      </c>
      <c r="J35" s="166">
        <f>ROUND(((SUM(BE122:BE215))*I35),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53" t="s">
        <v>51</v>
      </c>
      <c r="F36" s="166">
        <f>ROUND((SUM(BF122:BF215)),  2)</f>
        <v>0</v>
      </c>
      <c r="G36" s="40"/>
      <c r="H36" s="40"/>
      <c r="I36" s="167">
        <v>0.14999999999999999</v>
      </c>
      <c r="J36" s="166">
        <f>ROUND(((SUM(BF122:BF215))*I36),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52</v>
      </c>
      <c r="F37" s="166">
        <f>ROUND((SUM(BG122:BG215)),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3" t="s">
        <v>53</v>
      </c>
      <c r="F38" s="166">
        <f>ROUND((SUM(BH122:BH215)),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54</v>
      </c>
      <c r="F39" s="166">
        <f>ROUND((SUM(BI122:BI215)),  2)</f>
        <v>0</v>
      </c>
      <c r="G39" s="40"/>
      <c r="H39" s="40"/>
      <c r="I39" s="167">
        <v>0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8"/>
      <c r="D41" s="169" t="s">
        <v>55</v>
      </c>
      <c r="E41" s="170"/>
      <c r="F41" s="170"/>
      <c r="G41" s="171" t="s">
        <v>56</v>
      </c>
      <c r="H41" s="172" t="s">
        <v>57</v>
      </c>
      <c r="I41" s="170"/>
      <c r="J41" s="173">
        <f>SUM(J32:J39)</f>
        <v>0</v>
      </c>
      <c r="K41" s="174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5"/>
      <c r="D50" s="175" t="s">
        <v>58</v>
      </c>
      <c r="E50" s="176"/>
      <c r="F50" s="176"/>
      <c r="G50" s="175" t="s">
        <v>59</v>
      </c>
      <c r="H50" s="176"/>
      <c r="I50" s="176"/>
      <c r="J50" s="176"/>
      <c r="K50" s="176"/>
      <c r="L50" s="65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40"/>
      <c r="B61" s="46"/>
      <c r="C61" s="40"/>
      <c r="D61" s="177" t="s">
        <v>60</v>
      </c>
      <c r="E61" s="178"/>
      <c r="F61" s="179" t="s">
        <v>61</v>
      </c>
      <c r="G61" s="177" t="s">
        <v>60</v>
      </c>
      <c r="H61" s="178"/>
      <c r="I61" s="178"/>
      <c r="J61" s="180" t="s">
        <v>61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40"/>
      <c r="B65" s="46"/>
      <c r="C65" s="40"/>
      <c r="D65" s="175" t="s">
        <v>62</v>
      </c>
      <c r="E65" s="181"/>
      <c r="F65" s="181"/>
      <c r="G65" s="175" t="s">
        <v>63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40"/>
      <c r="B76" s="46"/>
      <c r="C76" s="40"/>
      <c r="D76" s="177" t="s">
        <v>60</v>
      </c>
      <c r="E76" s="178"/>
      <c r="F76" s="179" t="s">
        <v>61</v>
      </c>
      <c r="G76" s="177" t="s">
        <v>60</v>
      </c>
      <c r="H76" s="178"/>
      <c r="I76" s="178"/>
      <c r="J76" s="180" t="s">
        <v>61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hidden="1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hidden="1"/>
    <row r="79" hidden="1"/>
    <row r="80" hidden="1"/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163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Stavební elektroinstalace v AKO1 VDJ Jesenice I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145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6" t="s">
        <v>2556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153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SO02.2 - Stavební část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20</v>
      </c>
      <c r="D91" s="42"/>
      <c r="E91" s="42"/>
      <c r="F91" s="28" t="str">
        <f>F14</f>
        <v>VDJ Jesenice 1, Vestecká 151, 252 50 Vestec</v>
      </c>
      <c r="G91" s="42"/>
      <c r="H91" s="42"/>
      <c r="I91" s="33" t="s">
        <v>22</v>
      </c>
      <c r="J91" s="81" t="str">
        <f>IF(J14="","",J14)</f>
        <v>30. 11. 2023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3" t="s">
        <v>28</v>
      </c>
      <c r="D93" s="42"/>
      <c r="E93" s="42"/>
      <c r="F93" s="28" t="str">
        <f>E17</f>
        <v>Voda Želivka a.s.</v>
      </c>
      <c r="G93" s="42"/>
      <c r="H93" s="42"/>
      <c r="I93" s="33" t="s">
        <v>36</v>
      </c>
      <c r="J93" s="38" t="str">
        <f>E23</f>
        <v>MPC System, společnost s r.o.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41</v>
      </c>
      <c r="J94" s="38" t="str">
        <f>E26</f>
        <v>Ing. Karel Řeháček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7" t="s">
        <v>164</v>
      </c>
      <c r="D96" s="188"/>
      <c r="E96" s="188"/>
      <c r="F96" s="188"/>
      <c r="G96" s="188"/>
      <c r="H96" s="188"/>
      <c r="I96" s="188"/>
      <c r="J96" s="189" t="s">
        <v>165</v>
      </c>
      <c r="K96" s="188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90" t="s">
        <v>166</v>
      </c>
      <c r="D98" s="42"/>
      <c r="E98" s="42"/>
      <c r="F98" s="42"/>
      <c r="G98" s="42"/>
      <c r="H98" s="42"/>
      <c r="I98" s="42"/>
      <c r="J98" s="112">
        <f>J122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167</v>
      </c>
    </row>
    <row r="99" s="9" customFormat="1" ht="24.96" customHeight="1">
      <c r="A99" s="9"/>
      <c r="B99" s="191"/>
      <c r="C99" s="192"/>
      <c r="D99" s="193" t="s">
        <v>168</v>
      </c>
      <c r="E99" s="194"/>
      <c r="F99" s="194"/>
      <c r="G99" s="194"/>
      <c r="H99" s="194"/>
      <c r="I99" s="194"/>
      <c r="J99" s="195">
        <f>J123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35"/>
      <c r="D100" s="198" t="s">
        <v>2829</v>
      </c>
      <c r="E100" s="199"/>
      <c r="F100" s="199"/>
      <c r="G100" s="199"/>
      <c r="H100" s="199"/>
      <c r="I100" s="199"/>
      <c r="J100" s="200">
        <f>J124</f>
        <v>0</v>
      </c>
      <c r="K100" s="135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68"/>
      <c r="C102" s="69"/>
      <c r="D102" s="69"/>
      <c r="E102" s="69"/>
      <c r="F102" s="69"/>
      <c r="G102" s="69"/>
      <c r="H102" s="69"/>
      <c r="I102" s="69"/>
      <c r="J102" s="69"/>
      <c r="K102" s="69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6" s="2" customFormat="1" ht="6.96" customHeight="1">
      <c r="A106" s="40"/>
      <c r="B106" s="70"/>
      <c r="C106" s="71"/>
      <c r="D106" s="71"/>
      <c r="E106" s="71"/>
      <c r="F106" s="71"/>
      <c r="G106" s="71"/>
      <c r="H106" s="71"/>
      <c r="I106" s="71"/>
      <c r="J106" s="71"/>
      <c r="K106" s="71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24.96" customHeight="1">
      <c r="A107" s="40"/>
      <c r="B107" s="41"/>
      <c r="C107" s="24" t="s">
        <v>179</v>
      </c>
      <c r="D107" s="42"/>
      <c r="E107" s="42"/>
      <c r="F107" s="42"/>
      <c r="G107" s="42"/>
      <c r="H107" s="42"/>
      <c r="I107" s="42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6.96" customHeight="1">
      <c r="A108" s="40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2" customHeight="1">
      <c r="A109" s="40"/>
      <c r="B109" s="41"/>
      <c r="C109" s="33" t="s">
        <v>16</v>
      </c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6.5" customHeight="1">
      <c r="A110" s="40"/>
      <c r="B110" s="41"/>
      <c r="C110" s="42"/>
      <c r="D110" s="42"/>
      <c r="E110" s="186" t="str">
        <f>E7</f>
        <v>Stavební elektroinstalace v AKO1 VDJ Jesenice I</v>
      </c>
      <c r="F110" s="33"/>
      <c r="G110" s="33"/>
      <c r="H110" s="33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1" customFormat="1" ht="12" customHeight="1">
      <c r="B111" s="22"/>
      <c r="C111" s="33" t="s">
        <v>145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="2" customFormat="1" ht="16.5" customHeight="1">
      <c r="A112" s="40"/>
      <c r="B112" s="41"/>
      <c r="C112" s="42"/>
      <c r="D112" s="42"/>
      <c r="E112" s="186" t="s">
        <v>2556</v>
      </c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2" customHeight="1">
      <c r="A113" s="40"/>
      <c r="B113" s="41"/>
      <c r="C113" s="33" t="s">
        <v>153</v>
      </c>
      <c r="D113" s="42"/>
      <c r="E113" s="42"/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6.5" customHeight="1">
      <c r="A114" s="40"/>
      <c r="B114" s="41"/>
      <c r="C114" s="42"/>
      <c r="D114" s="42"/>
      <c r="E114" s="78" t="str">
        <f>E11</f>
        <v>SO02.2 - Stavební část</v>
      </c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6.96" customHeight="1">
      <c r="A115" s="40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2" customHeight="1">
      <c r="A116" s="40"/>
      <c r="B116" s="41"/>
      <c r="C116" s="33" t="s">
        <v>20</v>
      </c>
      <c r="D116" s="42"/>
      <c r="E116" s="42"/>
      <c r="F116" s="28" t="str">
        <f>F14</f>
        <v>VDJ Jesenice 1, Vestecká 151, 252 50 Vestec</v>
      </c>
      <c r="G116" s="42"/>
      <c r="H116" s="42"/>
      <c r="I116" s="33" t="s">
        <v>22</v>
      </c>
      <c r="J116" s="81" t="str">
        <f>IF(J14="","",J14)</f>
        <v>30. 11. 2023</v>
      </c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6.96" customHeight="1">
      <c r="A117" s="40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25.65" customHeight="1">
      <c r="A118" s="40"/>
      <c r="B118" s="41"/>
      <c r="C118" s="33" t="s">
        <v>28</v>
      </c>
      <c r="D118" s="42"/>
      <c r="E118" s="42"/>
      <c r="F118" s="28" t="str">
        <f>E17</f>
        <v>Voda Želivka a.s.</v>
      </c>
      <c r="G118" s="42"/>
      <c r="H118" s="42"/>
      <c r="I118" s="33" t="s">
        <v>36</v>
      </c>
      <c r="J118" s="38" t="str">
        <f>E23</f>
        <v>MPC System, společnost s r.o.</v>
      </c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5.15" customHeight="1">
      <c r="A119" s="40"/>
      <c r="B119" s="41"/>
      <c r="C119" s="33" t="s">
        <v>34</v>
      </c>
      <c r="D119" s="42"/>
      <c r="E119" s="42"/>
      <c r="F119" s="28" t="str">
        <f>IF(E20="","",E20)</f>
        <v>Vyplň údaj</v>
      </c>
      <c r="G119" s="42"/>
      <c r="H119" s="42"/>
      <c r="I119" s="33" t="s">
        <v>41</v>
      </c>
      <c r="J119" s="38" t="str">
        <f>E26</f>
        <v>Ing. Karel Řeháček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0.32" customHeight="1">
      <c r="A120" s="40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11" customFormat="1" ht="29.28" customHeight="1">
      <c r="A121" s="202"/>
      <c r="B121" s="203"/>
      <c r="C121" s="204" t="s">
        <v>180</v>
      </c>
      <c r="D121" s="205" t="s">
        <v>70</v>
      </c>
      <c r="E121" s="205" t="s">
        <v>66</v>
      </c>
      <c r="F121" s="205" t="s">
        <v>67</v>
      </c>
      <c r="G121" s="205" t="s">
        <v>181</v>
      </c>
      <c r="H121" s="205" t="s">
        <v>182</v>
      </c>
      <c r="I121" s="205" t="s">
        <v>183</v>
      </c>
      <c r="J121" s="205" t="s">
        <v>165</v>
      </c>
      <c r="K121" s="206" t="s">
        <v>184</v>
      </c>
      <c r="L121" s="207"/>
      <c r="M121" s="102" t="s">
        <v>1</v>
      </c>
      <c r="N121" s="103" t="s">
        <v>49</v>
      </c>
      <c r="O121" s="103" t="s">
        <v>185</v>
      </c>
      <c r="P121" s="103" t="s">
        <v>186</v>
      </c>
      <c r="Q121" s="103" t="s">
        <v>187</v>
      </c>
      <c r="R121" s="103" t="s">
        <v>188</v>
      </c>
      <c r="S121" s="103" t="s">
        <v>189</v>
      </c>
      <c r="T121" s="104" t="s">
        <v>190</v>
      </c>
      <c r="U121" s="202"/>
      <c r="V121" s="202"/>
      <c r="W121" s="202"/>
      <c r="X121" s="202"/>
      <c r="Y121" s="202"/>
      <c r="Z121" s="202"/>
      <c r="AA121" s="202"/>
      <c r="AB121" s="202"/>
      <c r="AC121" s="202"/>
      <c r="AD121" s="202"/>
      <c r="AE121" s="202"/>
    </row>
    <row r="122" s="2" customFormat="1" ht="22.8" customHeight="1">
      <c r="A122" s="40"/>
      <c r="B122" s="41"/>
      <c r="C122" s="109" t="s">
        <v>191</v>
      </c>
      <c r="D122" s="42"/>
      <c r="E122" s="42"/>
      <c r="F122" s="42"/>
      <c r="G122" s="42"/>
      <c r="H122" s="42"/>
      <c r="I122" s="42"/>
      <c r="J122" s="208">
        <f>BK122</f>
        <v>0</v>
      </c>
      <c r="K122" s="42"/>
      <c r="L122" s="46"/>
      <c r="M122" s="105"/>
      <c r="N122" s="209"/>
      <c r="O122" s="106"/>
      <c r="P122" s="210">
        <f>P123</f>
        <v>0</v>
      </c>
      <c r="Q122" s="106"/>
      <c r="R122" s="210">
        <f>R123</f>
        <v>0</v>
      </c>
      <c r="S122" s="106"/>
      <c r="T122" s="211">
        <f>T123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84</v>
      </c>
      <c r="AU122" s="18" t="s">
        <v>167</v>
      </c>
      <c r="BK122" s="212">
        <f>BK123</f>
        <v>0</v>
      </c>
    </row>
    <row r="123" s="12" customFormat="1" ht="25.92" customHeight="1">
      <c r="A123" s="12"/>
      <c r="B123" s="213"/>
      <c r="C123" s="214"/>
      <c r="D123" s="215" t="s">
        <v>84</v>
      </c>
      <c r="E123" s="216" t="s">
        <v>192</v>
      </c>
      <c r="F123" s="216" t="s">
        <v>192</v>
      </c>
      <c r="G123" s="214"/>
      <c r="H123" s="214"/>
      <c r="I123" s="217"/>
      <c r="J123" s="218">
        <f>BK123</f>
        <v>0</v>
      </c>
      <c r="K123" s="214"/>
      <c r="L123" s="219"/>
      <c r="M123" s="220"/>
      <c r="N123" s="221"/>
      <c r="O123" s="221"/>
      <c r="P123" s="222">
        <f>P124</f>
        <v>0</v>
      </c>
      <c r="Q123" s="221"/>
      <c r="R123" s="222">
        <f>R124</f>
        <v>0</v>
      </c>
      <c r="S123" s="221"/>
      <c r="T123" s="22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4" t="s">
        <v>92</v>
      </c>
      <c r="AT123" s="225" t="s">
        <v>84</v>
      </c>
      <c r="AU123" s="225" t="s">
        <v>85</v>
      </c>
      <c r="AY123" s="224" t="s">
        <v>193</v>
      </c>
      <c r="BK123" s="226">
        <f>BK124</f>
        <v>0</v>
      </c>
    </row>
    <row r="124" s="12" customFormat="1" ht="22.8" customHeight="1">
      <c r="A124" s="12"/>
      <c r="B124" s="213"/>
      <c r="C124" s="214"/>
      <c r="D124" s="215" t="s">
        <v>84</v>
      </c>
      <c r="E124" s="227" t="s">
        <v>2830</v>
      </c>
      <c r="F124" s="227" t="s">
        <v>2831</v>
      </c>
      <c r="G124" s="214"/>
      <c r="H124" s="214"/>
      <c r="I124" s="217"/>
      <c r="J124" s="228">
        <f>BK124</f>
        <v>0</v>
      </c>
      <c r="K124" s="214"/>
      <c r="L124" s="219"/>
      <c r="M124" s="220"/>
      <c r="N124" s="221"/>
      <c r="O124" s="221"/>
      <c r="P124" s="222">
        <f>SUM(P125:P215)</f>
        <v>0</v>
      </c>
      <c r="Q124" s="221"/>
      <c r="R124" s="222">
        <f>SUM(R125:R215)</f>
        <v>0</v>
      </c>
      <c r="S124" s="221"/>
      <c r="T124" s="223">
        <f>SUM(T125:T215)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92</v>
      </c>
      <c r="AT124" s="225" t="s">
        <v>84</v>
      </c>
      <c r="AU124" s="225" t="s">
        <v>92</v>
      </c>
      <c r="AY124" s="224" t="s">
        <v>193</v>
      </c>
      <c r="BK124" s="226">
        <f>SUM(BK125:BK215)</f>
        <v>0</v>
      </c>
    </row>
    <row r="125" s="2" customFormat="1" ht="66.75" customHeight="1">
      <c r="A125" s="40"/>
      <c r="B125" s="41"/>
      <c r="C125" s="229" t="s">
        <v>92</v>
      </c>
      <c r="D125" s="229" t="s">
        <v>196</v>
      </c>
      <c r="E125" s="230" t="s">
        <v>2832</v>
      </c>
      <c r="F125" s="231" t="s">
        <v>2833</v>
      </c>
      <c r="G125" s="232" t="s">
        <v>256</v>
      </c>
      <c r="H125" s="233">
        <v>1</v>
      </c>
      <c r="I125" s="234"/>
      <c r="J125" s="235">
        <f>ROUND(I125*H125,2)</f>
        <v>0</v>
      </c>
      <c r="K125" s="231" t="s">
        <v>1</v>
      </c>
      <c r="L125" s="46"/>
      <c r="M125" s="236" t="s">
        <v>1</v>
      </c>
      <c r="N125" s="237" t="s">
        <v>50</v>
      </c>
      <c r="O125" s="93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40" t="s">
        <v>199</v>
      </c>
      <c r="AT125" s="240" t="s">
        <v>196</v>
      </c>
      <c r="AU125" s="240" t="s">
        <v>94</v>
      </c>
      <c r="AY125" s="18" t="s">
        <v>193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92</v>
      </c>
      <c r="BK125" s="241">
        <f>ROUND(I125*H125,2)</f>
        <v>0</v>
      </c>
      <c r="BL125" s="18" t="s">
        <v>199</v>
      </c>
      <c r="BM125" s="240" t="s">
        <v>2834</v>
      </c>
    </row>
    <row r="126" s="2" customFormat="1" ht="33" customHeight="1">
      <c r="A126" s="40"/>
      <c r="B126" s="41"/>
      <c r="C126" s="229" t="s">
        <v>94</v>
      </c>
      <c r="D126" s="229" t="s">
        <v>196</v>
      </c>
      <c r="E126" s="230" t="s">
        <v>2835</v>
      </c>
      <c r="F126" s="231" t="s">
        <v>2836</v>
      </c>
      <c r="G126" s="232" t="s">
        <v>256</v>
      </c>
      <c r="H126" s="233">
        <v>4</v>
      </c>
      <c r="I126" s="234"/>
      <c r="J126" s="235">
        <f>ROUND(I126*H126,2)</f>
        <v>0</v>
      </c>
      <c r="K126" s="231" t="s">
        <v>1</v>
      </c>
      <c r="L126" s="46"/>
      <c r="M126" s="236" t="s">
        <v>1</v>
      </c>
      <c r="N126" s="237" t="s">
        <v>50</v>
      </c>
      <c r="O126" s="93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40" t="s">
        <v>199</v>
      </c>
      <c r="AT126" s="240" t="s">
        <v>196</v>
      </c>
      <c r="AU126" s="240" t="s">
        <v>94</v>
      </c>
      <c r="AY126" s="18" t="s">
        <v>193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92</v>
      </c>
      <c r="BK126" s="241">
        <f>ROUND(I126*H126,2)</f>
        <v>0</v>
      </c>
      <c r="BL126" s="18" t="s">
        <v>199</v>
      </c>
      <c r="BM126" s="240" t="s">
        <v>2837</v>
      </c>
    </row>
    <row r="127" s="2" customFormat="1" ht="24.15" customHeight="1">
      <c r="A127" s="40"/>
      <c r="B127" s="41"/>
      <c r="C127" s="229" t="s">
        <v>211</v>
      </c>
      <c r="D127" s="229" t="s">
        <v>196</v>
      </c>
      <c r="E127" s="230" t="s">
        <v>2838</v>
      </c>
      <c r="F127" s="231" t="s">
        <v>2571</v>
      </c>
      <c r="G127" s="232" t="s">
        <v>256</v>
      </c>
      <c r="H127" s="233">
        <v>60</v>
      </c>
      <c r="I127" s="234"/>
      <c r="J127" s="235">
        <f>ROUND(I127*H127,2)</f>
        <v>0</v>
      </c>
      <c r="K127" s="231" t="s">
        <v>1</v>
      </c>
      <c r="L127" s="46"/>
      <c r="M127" s="236" t="s">
        <v>1</v>
      </c>
      <c r="N127" s="237" t="s">
        <v>50</v>
      </c>
      <c r="O127" s="93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0" t="s">
        <v>199</v>
      </c>
      <c r="AT127" s="240" t="s">
        <v>196</v>
      </c>
      <c r="AU127" s="240" t="s">
        <v>94</v>
      </c>
      <c r="AY127" s="18" t="s">
        <v>193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92</v>
      </c>
      <c r="BK127" s="241">
        <f>ROUND(I127*H127,2)</f>
        <v>0</v>
      </c>
      <c r="BL127" s="18" t="s">
        <v>199</v>
      </c>
      <c r="BM127" s="240" t="s">
        <v>2839</v>
      </c>
    </row>
    <row r="128" s="2" customFormat="1" ht="24.15" customHeight="1">
      <c r="A128" s="40"/>
      <c r="B128" s="41"/>
      <c r="C128" s="229" t="s">
        <v>199</v>
      </c>
      <c r="D128" s="229" t="s">
        <v>196</v>
      </c>
      <c r="E128" s="230" t="s">
        <v>2840</v>
      </c>
      <c r="F128" s="231" t="s">
        <v>2573</v>
      </c>
      <c r="G128" s="232" t="s">
        <v>256</v>
      </c>
      <c r="H128" s="233">
        <v>5</v>
      </c>
      <c r="I128" s="234"/>
      <c r="J128" s="235">
        <f>ROUND(I128*H128,2)</f>
        <v>0</v>
      </c>
      <c r="K128" s="231" t="s">
        <v>1</v>
      </c>
      <c r="L128" s="46"/>
      <c r="M128" s="236" t="s">
        <v>1</v>
      </c>
      <c r="N128" s="237" t="s">
        <v>50</v>
      </c>
      <c r="O128" s="93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40" t="s">
        <v>199</v>
      </c>
      <c r="AT128" s="240" t="s">
        <v>196</v>
      </c>
      <c r="AU128" s="240" t="s">
        <v>94</v>
      </c>
      <c r="AY128" s="18" t="s">
        <v>193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92</v>
      </c>
      <c r="BK128" s="241">
        <f>ROUND(I128*H128,2)</f>
        <v>0</v>
      </c>
      <c r="BL128" s="18" t="s">
        <v>199</v>
      </c>
      <c r="BM128" s="240" t="s">
        <v>2841</v>
      </c>
    </row>
    <row r="129" s="2" customFormat="1" ht="16.5" customHeight="1">
      <c r="A129" s="40"/>
      <c r="B129" s="41"/>
      <c r="C129" s="229" t="s">
        <v>227</v>
      </c>
      <c r="D129" s="229" t="s">
        <v>196</v>
      </c>
      <c r="E129" s="230" t="s">
        <v>2842</v>
      </c>
      <c r="F129" s="231" t="s">
        <v>2581</v>
      </c>
      <c r="G129" s="232" t="s">
        <v>256</v>
      </c>
      <c r="H129" s="233">
        <v>3</v>
      </c>
      <c r="I129" s="234"/>
      <c r="J129" s="235">
        <f>ROUND(I129*H129,2)</f>
        <v>0</v>
      </c>
      <c r="K129" s="231" t="s">
        <v>1</v>
      </c>
      <c r="L129" s="46"/>
      <c r="M129" s="236" t="s">
        <v>1</v>
      </c>
      <c r="N129" s="237" t="s">
        <v>50</v>
      </c>
      <c r="O129" s="93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40" t="s">
        <v>199</v>
      </c>
      <c r="AT129" s="240" t="s">
        <v>196</v>
      </c>
      <c r="AU129" s="240" t="s">
        <v>94</v>
      </c>
      <c r="AY129" s="18" t="s">
        <v>193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92</v>
      </c>
      <c r="BK129" s="241">
        <f>ROUND(I129*H129,2)</f>
        <v>0</v>
      </c>
      <c r="BL129" s="18" t="s">
        <v>199</v>
      </c>
      <c r="BM129" s="240" t="s">
        <v>2843</v>
      </c>
    </row>
    <row r="130" s="2" customFormat="1" ht="16.5" customHeight="1">
      <c r="A130" s="40"/>
      <c r="B130" s="41"/>
      <c r="C130" s="229" t="s">
        <v>253</v>
      </c>
      <c r="D130" s="229" t="s">
        <v>196</v>
      </c>
      <c r="E130" s="230" t="s">
        <v>2844</v>
      </c>
      <c r="F130" s="231" t="s">
        <v>2583</v>
      </c>
      <c r="G130" s="232" t="s">
        <v>256</v>
      </c>
      <c r="H130" s="233">
        <v>50</v>
      </c>
      <c r="I130" s="234"/>
      <c r="J130" s="235">
        <f>ROUND(I130*H130,2)</f>
        <v>0</v>
      </c>
      <c r="K130" s="231" t="s">
        <v>1</v>
      </c>
      <c r="L130" s="46"/>
      <c r="M130" s="236" t="s">
        <v>1</v>
      </c>
      <c r="N130" s="237" t="s">
        <v>50</v>
      </c>
      <c r="O130" s="93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40" t="s">
        <v>199</v>
      </c>
      <c r="AT130" s="240" t="s">
        <v>196</v>
      </c>
      <c r="AU130" s="240" t="s">
        <v>94</v>
      </c>
      <c r="AY130" s="18" t="s">
        <v>193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92</v>
      </c>
      <c r="BK130" s="241">
        <f>ROUND(I130*H130,2)</f>
        <v>0</v>
      </c>
      <c r="BL130" s="18" t="s">
        <v>199</v>
      </c>
      <c r="BM130" s="240" t="s">
        <v>2845</v>
      </c>
    </row>
    <row r="131" s="2" customFormat="1" ht="16.5" customHeight="1">
      <c r="A131" s="40"/>
      <c r="B131" s="41"/>
      <c r="C131" s="229" t="s">
        <v>260</v>
      </c>
      <c r="D131" s="229" t="s">
        <v>196</v>
      </c>
      <c r="E131" s="230" t="s">
        <v>2846</v>
      </c>
      <c r="F131" s="231" t="s">
        <v>2585</v>
      </c>
      <c r="G131" s="232" t="s">
        <v>256</v>
      </c>
      <c r="H131" s="233">
        <v>200</v>
      </c>
      <c r="I131" s="234"/>
      <c r="J131" s="235">
        <f>ROUND(I131*H131,2)</f>
        <v>0</v>
      </c>
      <c r="K131" s="231" t="s">
        <v>1</v>
      </c>
      <c r="L131" s="46"/>
      <c r="M131" s="236" t="s">
        <v>1</v>
      </c>
      <c r="N131" s="237" t="s">
        <v>50</v>
      </c>
      <c r="O131" s="93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40" t="s">
        <v>199</v>
      </c>
      <c r="AT131" s="240" t="s">
        <v>196</v>
      </c>
      <c r="AU131" s="240" t="s">
        <v>94</v>
      </c>
      <c r="AY131" s="18" t="s">
        <v>193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92</v>
      </c>
      <c r="BK131" s="241">
        <f>ROUND(I131*H131,2)</f>
        <v>0</v>
      </c>
      <c r="BL131" s="18" t="s">
        <v>199</v>
      </c>
      <c r="BM131" s="240" t="s">
        <v>2847</v>
      </c>
    </row>
    <row r="132" s="2" customFormat="1" ht="24.15" customHeight="1">
      <c r="A132" s="40"/>
      <c r="B132" s="41"/>
      <c r="C132" s="229" t="s">
        <v>266</v>
      </c>
      <c r="D132" s="229" t="s">
        <v>196</v>
      </c>
      <c r="E132" s="230" t="s">
        <v>2848</v>
      </c>
      <c r="F132" s="231" t="s">
        <v>2587</v>
      </c>
      <c r="G132" s="232" t="s">
        <v>256</v>
      </c>
      <c r="H132" s="233">
        <v>1</v>
      </c>
      <c r="I132" s="234"/>
      <c r="J132" s="235">
        <f>ROUND(I132*H132,2)</f>
        <v>0</v>
      </c>
      <c r="K132" s="231" t="s">
        <v>1</v>
      </c>
      <c r="L132" s="46"/>
      <c r="M132" s="236" t="s">
        <v>1</v>
      </c>
      <c r="N132" s="237" t="s">
        <v>50</v>
      </c>
      <c r="O132" s="93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40" t="s">
        <v>199</v>
      </c>
      <c r="AT132" s="240" t="s">
        <v>196</v>
      </c>
      <c r="AU132" s="240" t="s">
        <v>94</v>
      </c>
      <c r="AY132" s="18" t="s">
        <v>193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92</v>
      </c>
      <c r="BK132" s="241">
        <f>ROUND(I132*H132,2)</f>
        <v>0</v>
      </c>
      <c r="BL132" s="18" t="s">
        <v>199</v>
      </c>
      <c r="BM132" s="240" t="s">
        <v>2849</v>
      </c>
    </row>
    <row r="133" s="2" customFormat="1" ht="16.5" customHeight="1">
      <c r="A133" s="40"/>
      <c r="B133" s="41"/>
      <c r="C133" s="229" t="s">
        <v>270</v>
      </c>
      <c r="D133" s="229" t="s">
        <v>196</v>
      </c>
      <c r="E133" s="230" t="s">
        <v>2850</v>
      </c>
      <c r="F133" s="231" t="s">
        <v>2589</v>
      </c>
      <c r="G133" s="232" t="s">
        <v>256</v>
      </c>
      <c r="H133" s="233">
        <v>10</v>
      </c>
      <c r="I133" s="234"/>
      <c r="J133" s="235">
        <f>ROUND(I133*H133,2)</f>
        <v>0</v>
      </c>
      <c r="K133" s="231" t="s">
        <v>1</v>
      </c>
      <c r="L133" s="46"/>
      <c r="M133" s="236" t="s">
        <v>1</v>
      </c>
      <c r="N133" s="237" t="s">
        <v>50</v>
      </c>
      <c r="O133" s="93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0" t="s">
        <v>199</v>
      </c>
      <c r="AT133" s="240" t="s">
        <v>196</v>
      </c>
      <c r="AU133" s="240" t="s">
        <v>94</v>
      </c>
      <c r="AY133" s="18" t="s">
        <v>193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92</v>
      </c>
      <c r="BK133" s="241">
        <f>ROUND(I133*H133,2)</f>
        <v>0</v>
      </c>
      <c r="BL133" s="18" t="s">
        <v>199</v>
      </c>
      <c r="BM133" s="240" t="s">
        <v>2851</v>
      </c>
    </row>
    <row r="134" s="2" customFormat="1" ht="24.15" customHeight="1">
      <c r="A134" s="40"/>
      <c r="B134" s="41"/>
      <c r="C134" s="229" t="s">
        <v>275</v>
      </c>
      <c r="D134" s="229" t="s">
        <v>196</v>
      </c>
      <c r="E134" s="230" t="s">
        <v>2852</v>
      </c>
      <c r="F134" s="231" t="s">
        <v>2591</v>
      </c>
      <c r="G134" s="232" t="s">
        <v>256</v>
      </c>
      <c r="H134" s="233">
        <v>5</v>
      </c>
      <c r="I134" s="234"/>
      <c r="J134" s="235">
        <f>ROUND(I134*H134,2)</f>
        <v>0</v>
      </c>
      <c r="K134" s="231" t="s">
        <v>1</v>
      </c>
      <c r="L134" s="46"/>
      <c r="M134" s="236" t="s">
        <v>1</v>
      </c>
      <c r="N134" s="237" t="s">
        <v>50</v>
      </c>
      <c r="O134" s="93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0" t="s">
        <v>199</v>
      </c>
      <c r="AT134" s="240" t="s">
        <v>196</v>
      </c>
      <c r="AU134" s="240" t="s">
        <v>94</v>
      </c>
      <c r="AY134" s="18" t="s">
        <v>193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92</v>
      </c>
      <c r="BK134" s="241">
        <f>ROUND(I134*H134,2)</f>
        <v>0</v>
      </c>
      <c r="BL134" s="18" t="s">
        <v>199</v>
      </c>
      <c r="BM134" s="240" t="s">
        <v>2853</v>
      </c>
    </row>
    <row r="135" s="2" customFormat="1" ht="33" customHeight="1">
      <c r="A135" s="40"/>
      <c r="B135" s="41"/>
      <c r="C135" s="229" t="s">
        <v>282</v>
      </c>
      <c r="D135" s="229" t="s">
        <v>196</v>
      </c>
      <c r="E135" s="230" t="s">
        <v>2854</v>
      </c>
      <c r="F135" s="231" t="s">
        <v>2593</v>
      </c>
      <c r="G135" s="232" t="s">
        <v>256</v>
      </c>
      <c r="H135" s="233">
        <v>1</v>
      </c>
      <c r="I135" s="234"/>
      <c r="J135" s="235">
        <f>ROUND(I135*H135,2)</f>
        <v>0</v>
      </c>
      <c r="K135" s="231" t="s">
        <v>1</v>
      </c>
      <c r="L135" s="46"/>
      <c r="M135" s="236" t="s">
        <v>1</v>
      </c>
      <c r="N135" s="237" t="s">
        <v>50</v>
      </c>
      <c r="O135" s="93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40" t="s">
        <v>199</v>
      </c>
      <c r="AT135" s="240" t="s">
        <v>196</v>
      </c>
      <c r="AU135" s="240" t="s">
        <v>94</v>
      </c>
      <c r="AY135" s="18" t="s">
        <v>193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92</v>
      </c>
      <c r="BK135" s="241">
        <f>ROUND(I135*H135,2)</f>
        <v>0</v>
      </c>
      <c r="BL135" s="18" t="s">
        <v>199</v>
      </c>
      <c r="BM135" s="240" t="s">
        <v>2855</v>
      </c>
    </row>
    <row r="136" s="2" customFormat="1" ht="16.5" customHeight="1">
      <c r="A136" s="40"/>
      <c r="B136" s="41"/>
      <c r="C136" s="229" t="s">
        <v>290</v>
      </c>
      <c r="D136" s="229" t="s">
        <v>196</v>
      </c>
      <c r="E136" s="230" t="s">
        <v>2856</v>
      </c>
      <c r="F136" s="231" t="s">
        <v>2595</v>
      </c>
      <c r="G136" s="232" t="s">
        <v>256</v>
      </c>
      <c r="H136" s="233">
        <v>2</v>
      </c>
      <c r="I136" s="234"/>
      <c r="J136" s="235">
        <f>ROUND(I136*H136,2)</f>
        <v>0</v>
      </c>
      <c r="K136" s="231" t="s">
        <v>1</v>
      </c>
      <c r="L136" s="46"/>
      <c r="M136" s="236" t="s">
        <v>1</v>
      </c>
      <c r="N136" s="237" t="s">
        <v>50</v>
      </c>
      <c r="O136" s="93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40" t="s">
        <v>199</v>
      </c>
      <c r="AT136" s="240" t="s">
        <v>196</v>
      </c>
      <c r="AU136" s="240" t="s">
        <v>94</v>
      </c>
      <c r="AY136" s="18" t="s">
        <v>193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92</v>
      </c>
      <c r="BK136" s="241">
        <f>ROUND(I136*H136,2)</f>
        <v>0</v>
      </c>
      <c r="BL136" s="18" t="s">
        <v>199</v>
      </c>
      <c r="BM136" s="240" t="s">
        <v>2857</v>
      </c>
    </row>
    <row r="137" s="2" customFormat="1" ht="16.5" customHeight="1">
      <c r="A137" s="40"/>
      <c r="B137" s="41"/>
      <c r="C137" s="229" t="s">
        <v>300</v>
      </c>
      <c r="D137" s="229" t="s">
        <v>196</v>
      </c>
      <c r="E137" s="230" t="s">
        <v>2858</v>
      </c>
      <c r="F137" s="231" t="s">
        <v>2859</v>
      </c>
      <c r="G137" s="232" t="s">
        <v>160</v>
      </c>
      <c r="H137" s="233">
        <v>790</v>
      </c>
      <c r="I137" s="234"/>
      <c r="J137" s="235">
        <f>ROUND(I137*H137,2)</f>
        <v>0</v>
      </c>
      <c r="K137" s="231" t="s">
        <v>1</v>
      </c>
      <c r="L137" s="46"/>
      <c r="M137" s="236" t="s">
        <v>1</v>
      </c>
      <c r="N137" s="237" t="s">
        <v>50</v>
      </c>
      <c r="O137" s="93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40" t="s">
        <v>199</v>
      </c>
      <c r="AT137" s="240" t="s">
        <v>196</v>
      </c>
      <c r="AU137" s="240" t="s">
        <v>94</v>
      </c>
      <c r="AY137" s="18" t="s">
        <v>193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92</v>
      </c>
      <c r="BK137" s="241">
        <f>ROUND(I137*H137,2)</f>
        <v>0</v>
      </c>
      <c r="BL137" s="18" t="s">
        <v>199</v>
      </c>
      <c r="BM137" s="240" t="s">
        <v>2860</v>
      </c>
    </row>
    <row r="138" s="2" customFormat="1" ht="16.5" customHeight="1">
      <c r="A138" s="40"/>
      <c r="B138" s="41"/>
      <c r="C138" s="229" t="s">
        <v>305</v>
      </c>
      <c r="D138" s="229" t="s">
        <v>196</v>
      </c>
      <c r="E138" s="230" t="s">
        <v>2861</v>
      </c>
      <c r="F138" s="231" t="s">
        <v>2862</v>
      </c>
      <c r="G138" s="232" t="s">
        <v>160</v>
      </c>
      <c r="H138" s="233">
        <v>270</v>
      </c>
      <c r="I138" s="234"/>
      <c r="J138" s="235">
        <f>ROUND(I138*H138,2)</f>
        <v>0</v>
      </c>
      <c r="K138" s="231" t="s">
        <v>1</v>
      </c>
      <c r="L138" s="46"/>
      <c r="M138" s="236" t="s">
        <v>1</v>
      </c>
      <c r="N138" s="237" t="s">
        <v>50</v>
      </c>
      <c r="O138" s="93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0" t="s">
        <v>199</v>
      </c>
      <c r="AT138" s="240" t="s">
        <v>196</v>
      </c>
      <c r="AU138" s="240" t="s">
        <v>94</v>
      </c>
      <c r="AY138" s="18" t="s">
        <v>193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92</v>
      </c>
      <c r="BK138" s="241">
        <f>ROUND(I138*H138,2)</f>
        <v>0</v>
      </c>
      <c r="BL138" s="18" t="s">
        <v>199</v>
      </c>
      <c r="BM138" s="240" t="s">
        <v>2863</v>
      </c>
    </row>
    <row r="139" s="2" customFormat="1" ht="16.5" customHeight="1">
      <c r="A139" s="40"/>
      <c r="B139" s="41"/>
      <c r="C139" s="229" t="s">
        <v>8</v>
      </c>
      <c r="D139" s="229" t="s">
        <v>196</v>
      </c>
      <c r="E139" s="230" t="s">
        <v>2864</v>
      </c>
      <c r="F139" s="231" t="s">
        <v>2865</v>
      </c>
      <c r="G139" s="232" t="s">
        <v>2602</v>
      </c>
      <c r="H139" s="233">
        <v>99</v>
      </c>
      <c r="I139" s="234"/>
      <c r="J139" s="235">
        <f>ROUND(I139*H139,2)</f>
        <v>0</v>
      </c>
      <c r="K139" s="231" t="s">
        <v>1</v>
      </c>
      <c r="L139" s="46"/>
      <c r="M139" s="236" t="s">
        <v>1</v>
      </c>
      <c r="N139" s="237" t="s">
        <v>50</v>
      </c>
      <c r="O139" s="93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40" t="s">
        <v>199</v>
      </c>
      <c r="AT139" s="240" t="s">
        <v>196</v>
      </c>
      <c r="AU139" s="240" t="s">
        <v>94</v>
      </c>
      <c r="AY139" s="18" t="s">
        <v>193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92</v>
      </c>
      <c r="BK139" s="241">
        <f>ROUND(I139*H139,2)</f>
        <v>0</v>
      </c>
      <c r="BL139" s="18" t="s">
        <v>199</v>
      </c>
      <c r="BM139" s="240" t="s">
        <v>2866</v>
      </c>
    </row>
    <row r="140" s="2" customFormat="1" ht="16.5" customHeight="1">
      <c r="A140" s="40"/>
      <c r="B140" s="41"/>
      <c r="C140" s="229" t="s">
        <v>214</v>
      </c>
      <c r="D140" s="229" t="s">
        <v>196</v>
      </c>
      <c r="E140" s="230" t="s">
        <v>2867</v>
      </c>
      <c r="F140" s="231" t="s">
        <v>2868</v>
      </c>
      <c r="G140" s="232" t="s">
        <v>2602</v>
      </c>
      <c r="H140" s="233">
        <v>5</v>
      </c>
      <c r="I140" s="234"/>
      <c r="J140" s="235">
        <f>ROUND(I140*H140,2)</f>
        <v>0</v>
      </c>
      <c r="K140" s="231" t="s">
        <v>1</v>
      </c>
      <c r="L140" s="46"/>
      <c r="M140" s="236" t="s">
        <v>1</v>
      </c>
      <c r="N140" s="237" t="s">
        <v>50</v>
      </c>
      <c r="O140" s="93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40" t="s">
        <v>199</v>
      </c>
      <c r="AT140" s="240" t="s">
        <v>196</v>
      </c>
      <c r="AU140" s="240" t="s">
        <v>94</v>
      </c>
      <c r="AY140" s="18" t="s">
        <v>193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92</v>
      </c>
      <c r="BK140" s="241">
        <f>ROUND(I140*H140,2)</f>
        <v>0</v>
      </c>
      <c r="BL140" s="18" t="s">
        <v>199</v>
      </c>
      <c r="BM140" s="240" t="s">
        <v>2869</v>
      </c>
    </row>
    <row r="141" s="2" customFormat="1" ht="16.5" customHeight="1">
      <c r="A141" s="40"/>
      <c r="B141" s="41"/>
      <c r="C141" s="229" t="s">
        <v>346</v>
      </c>
      <c r="D141" s="229" t="s">
        <v>196</v>
      </c>
      <c r="E141" s="230" t="s">
        <v>2870</v>
      </c>
      <c r="F141" s="231" t="s">
        <v>2871</v>
      </c>
      <c r="G141" s="232" t="s">
        <v>2602</v>
      </c>
      <c r="H141" s="233">
        <v>177</v>
      </c>
      <c r="I141" s="234"/>
      <c r="J141" s="235">
        <f>ROUND(I141*H141,2)</f>
        <v>0</v>
      </c>
      <c r="K141" s="231" t="s">
        <v>1</v>
      </c>
      <c r="L141" s="46"/>
      <c r="M141" s="236" t="s">
        <v>1</v>
      </c>
      <c r="N141" s="237" t="s">
        <v>50</v>
      </c>
      <c r="O141" s="93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0" t="s">
        <v>199</v>
      </c>
      <c r="AT141" s="240" t="s">
        <v>196</v>
      </c>
      <c r="AU141" s="240" t="s">
        <v>94</v>
      </c>
      <c r="AY141" s="18" t="s">
        <v>193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92</v>
      </c>
      <c r="BK141" s="241">
        <f>ROUND(I141*H141,2)</f>
        <v>0</v>
      </c>
      <c r="BL141" s="18" t="s">
        <v>199</v>
      </c>
      <c r="BM141" s="240" t="s">
        <v>2872</v>
      </c>
    </row>
    <row r="142" s="2" customFormat="1" ht="37.8" customHeight="1">
      <c r="A142" s="40"/>
      <c r="B142" s="41"/>
      <c r="C142" s="229" t="s">
        <v>354</v>
      </c>
      <c r="D142" s="229" t="s">
        <v>196</v>
      </c>
      <c r="E142" s="230" t="s">
        <v>2873</v>
      </c>
      <c r="F142" s="231" t="s">
        <v>2874</v>
      </c>
      <c r="G142" s="232" t="s">
        <v>256</v>
      </c>
      <c r="H142" s="233">
        <v>658</v>
      </c>
      <c r="I142" s="234"/>
      <c r="J142" s="235">
        <f>ROUND(I142*H142,2)</f>
        <v>0</v>
      </c>
      <c r="K142" s="231" t="s">
        <v>1</v>
      </c>
      <c r="L142" s="46"/>
      <c r="M142" s="236" t="s">
        <v>1</v>
      </c>
      <c r="N142" s="237" t="s">
        <v>50</v>
      </c>
      <c r="O142" s="93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40" t="s">
        <v>199</v>
      </c>
      <c r="AT142" s="240" t="s">
        <v>196</v>
      </c>
      <c r="AU142" s="240" t="s">
        <v>94</v>
      </c>
      <c r="AY142" s="18" t="s">
        <v>193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92</v>
      </c>
      <c r="BK142" s="241">
        <f>ROUND(I142*H142,2)</f>
        <v>0</v>
      </c>
      <c r="BL142" s="18" t="s">
        <v>199</v>
      </c>
      <c r="BM142" s="240" t="s">
        <v>2875</v>
      </c>
    </row>
    <row r="143" s="2" customFormat="1" ht="37.8" customHeight="1">
      <c r="A143" s="40"/>
      <c r="B143" s="41"/>
      <c r="C143" s="229" t="s">
        <v>358</v>
      </c>
      <c r="D143" s="229" t="s">
        <v>196</v>
      </c>
      <c r="E143" s="230" t="s">
        <v>2876</v>
      </c>
      <c r="F143" s="231" t="s">
        <v>2877</v>
      </c>
      <c r="G143" s="232" t="s">
        <v>256</v>
      </c>
      <c r="H143" s="233">
        <v>30</v>
      </c>
      <c r="I143" s="234"/>
      <c r="J143" s="235">
        <f>ROUND(I143*H143,2)</f>
        <v>0</v>
      </c>
      <c r="K143" s="231" t="s">
        <v>1</v>
      </c>
      <c r="L143" s="46"/>
      <c r="M143" s="236" t="s">
        <v>1</v>
      </c>
      <c r="N143" s="237" t="s">
        <v>50</v>
      </c>
      <c r="O143" s="93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40" t="s">
        <v>199</v>
      </c>
      <c r="AT143" s="240" t="s">
        <v>196</v>
      </c>
      <c r="AU143" s="240" t="s">
        <v>94</v>
      </c>
      <c r="AY143" s="18" t="s">
        <v>193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92</v>
      </c>
      <c r="BK143" s="241">
        <f>ROUND(I143*H143,2)</f>
        <v>0</v>
      </c>
      <c r="BL143" s="18" t="s">
        <v>199</v>
      </c>
      <c r="BM143" s="240" t="s">
        <v>2878</v>
      </c>
    </row>
    <row r="144" s="2" customFormat="1" ht="16.5" customHeight="1">
      <c r="A144" s="40"/>
      <c r="B144" s="41"/>
      <c r="C144" s="229" t="s">
        <v>362</v>
      </c>
      <c r="D144" s="229" t="s">
        <v>196</v>
      </c>
      <c r="E144" s="230" t="s">
        <v>2879</v>
      </c>
      <c r="F144" s="231" t="s">
        <v>2880</v>
      </c>
      <c r="G144" s="232" t="s">
        <v>256</v>
      </c>
      <c r="H144" s="233">
        <v>10</v>
      </c>
      <c r="I144" s="234"/>
      <c r="J144" s="235">
        <f>ROUND(I144*H144,2)</f>
        <v>0</v>
      </c>
      <c r="K144" s="231" t="s">
        <v>1</v>
      </c>
      <c r="L144" s="46"/>
      <c r="M144" s="236" t="s">
        <v>1</v>
      </c>
      <c r="N144" s="237" t="s">
        <v>50</v>
      </c>
      <c r="O144" s="93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40" t="s">
        <v>199</v>
      </c>
      <c r="AT144" s="240" t="s">
        <v>196</v>
      </c>
      <c r="AU144" s="240" t="s">
        <v>94</v>
      </c>
      <c r="AY144" s="18" t="s">
        <v>193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92</v>
      </c>
      <c r="BK144" s="241">
        <f>ROUND(I144*H144,2)</f>
        <v>0</v>
      </c>
      <c r="BL144" s="18" t="s">
        <v>199</v>
      </c>
      <c r="BM144" s="240" t="s">
        <v>2881</v>
      </c>
    </row>
    <row r="145" s="2" customFormat="1" ht="16.5" customHeight="1">
      <c r="A145" s="40"/>
      <c r="B145" s="41"/>
      <c r="C145" s="229" t="s">
        <v>7</v>
      </c>
      <c r="D145" s="229" t="s">
        <v>196</v>
      </c>
      <c r="E145" s="230" t="s">
        <v>2882</v>
      </c>
      <c r="F145" s="231" t="s">
        <v>2883</v>
      </c>
      <c r="G145" s="232" t="s">
        <v>256</v>
      </c>
      <c r="H145" s="233">
        <v>6</v>
      </c>
      <c r="I145" s="234"/>
      <c r="J145" s="235">
        <f>ROUND(I145*H145,2)</f>
        <v>0</v>
      </c>
      <c r="K145" s="231" t="s">
        <v>1</v>
      </c>
      <c r="L145" s="46"/>
      <c r="M145" s="236" t="s">
        <v>1</v>
      </c>
      <c r="N145" s="237" t="s">
        <v>50</v>
      </c>
      <c r="O145" s="93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40" t="s">
        <v>199</v>
      </c>
      <c r="AT145" s="240" t="s">
        <v>196</v>
      </c>
      <c r="AU145" s="240" t="s">
        <v>94</v>
      </c>
      <c r="AY145" s="18" t="s">
        <v>193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92</v>
      </c>
      <c r="BK145" s="241">
        <f>ROUND(I145*H145,2)</f>
        <v>0</v>
      </c>
      <c r="BL145" s="18" t="s">
        <v>199</v>
      </c>
      <c r="BM145" s="240" t="s">
        <v>2884</v>
      </c>
    </row>
    <row r="146" s="2" customFormat="1" ht="21.75" customHeight="1">
      <c r="A146" s="40"/>
      <c r="B146" s="41"/>
      <c r="C146" s="229" t="s">
        <v>374</v>
      </c>
      <c r="D146" s="229" t="s">
        <v>196</v>
      </c>
      <c r="E146" s="230" t="s">
        <v>2885</v>
      </c>
      <c r="F146" s="231" t="s">
        <v>2886</v>
      </c>
      <c r="G146" s="232" t="s">
        <v>256</v>
      </c>
      <c r="H146" s="233">
        <v>6</v>
      </c>
      <c r="I146" s="234"/>
      <c r="J146" s="235">
        <f>ROUND(I146*H146,2)</f>
        <v>0</v>
      </c>
      <c r="K146" s="231" t="s">
        <v>1</v>
      </c>
      <c r="L146" s="46"/>
      <c r="M146" s="236" t="s">
        <v>1</v>
      </c>
      <c r="N146" s="237" t="s">
        <v>50</v>
      </c>
      <c r="O146" s="93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0" t="s">
        <v>199</v>
      </c>
      <c r="AT146" s="240" t="s">
        <v>196</v>
      </c>
      <c r="AU146" s="240" t="s">
        <v>94</v>
      </c>
      <c r="AY146" s="18" t="s">
        <v>193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92</v>
      </c>
      <c r="BK146" s="241">
        <f>ROUND(I146*H146,2)</f>
        <v>0</v>
      </c>
      <c r="BL146" s="18" t="s">
        <v>199</v>
      </c>
      <c r="BM146" s="240" t="s">
        <v>2887</v>
      </c>
    </row>
    <row r="147" s="2" customFormat="1" ht="16.5" customHeight="1">
      <c r="A147" s="40"/>
      <c r="B147" s="41"/>
      <c r="C147" s="229" t="s">
        <v>379</v>
      </c>
      <c r="D147" s="229" t="s">
        <v>196</v>
      </c>
      <c r="E147" s="230" t="s">
        <v>2888</v>
      </c>
      <c r="F147" s="231" t="s">
        <v>2889</v>
      </c>
      <c r="G147" s="232" t="s">
        <v>256</v>
      </c>
      <c r="H147" s="233">
        <v>6</v>
      </c>
      <c r="I147" s="234"/>
      <c r="J147" s="235">
        <f>ROUND(I147*H147,2)</f>
        <v>0</v>
      </c>
      <c r="K147" s="231" t="s">
        <v>1</v>
      </c>
      <c r="L147" s="46"/>
      <c r="M147" s="236" t="s">
        <v>1</v>
      </c>
      <c r="N147" s="237" t="s">
        <v>50</v>
      </c>
      <c r="O147" s="93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40" t="s">
        <v>199</v>
      </c>
      <c r="AT147" s="240" t="s">
        <v>196</v>
      </c>
      <c r="AU147" s="240" t="s">
        <v>94</v>
      </c>
      <c r="AY147" s="18" t="s">
        <v>193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92</v>
      </c>
      <c r="BK147" s="241">
        <f>ROUND(I147*H147,2)</f>
        <v>0</v>
      </c>
      <c r="BL147" s="18" t="s">
        <v>199</v>
      </c>
      <c r="BM147" s="240" t="s">
        <v>2890</v>
      </c>
    </row>
    <row r="148" s="2" customFormat="1" ht="16.5" customHeight="1">
      <c r="A148" s="40"/>
      <c r="B148" s="41"/>
      <c r="C148" s="229" t="s">
        <v>383</v>
      </c>
      <c r="D148" s="229" t="s">
        <v>196</v>
      </c>
      <c r="E148" s="230" t="s">
        <v>2891</v>
      </c>
      <c r="F148" s="231" t="s">
        <v>2892</v>
      </c>
      <c r="G148" s="232" t="s">
        <v>256</v>
      </c>
      <c r="H148" s="233">
        <v>3</v>
      </c>
      <c r="I148" s="234"/>
      <c r="J148" s="235">
        <f>ROUND(I148*H148,2)</f>
        <v>0</v>
      </c>
      <c r="K148" s="231" t="s">
        <v>1</v>
      </c>
      <c r="L148" s="46"/>
      <c r="M148" s="236" t="s">
        <v>1</v>
      </c>
      <c r="N148" s="237" t="s">
        <v>50</v>
      </c>
      <c r="O148" s="93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40" t="s">
        <v>199</v>
      </c>
      <c r="AT148" s="240" t="s">
        <v>196</v>
      </c>
      <c r="AU148" s="240" t="s">
        <v>94</v>
      </c>
      <c r="AY148" s="18" t="s">
        <v>193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92</v>
      </c>
      <c r="BK148" s="241">
        <f>ROUND(I148*H148,2)</f>
        <v>0</v>
      </c>
      <c r="BL148" s="18" t="s">
        <v>199</v>
      </c>
      <c r="BM148" s="240" t="s">
        <v>2893</v>
      </c>
    </row>
    <row r="149" s="2" customFormat="1" ht="16.5" customHeight="1">
      <c r="A149" s="40"/>
      <c r="B149" s="41"/>
      <c r="C149" s="229" t="s">
        <v>387</v>
      </c>
      <c r="D149" s="229" t="s">
        <v>196</v>
      </c>
      <c r="E149" s="230" t="s">
        <v>2894</v>
      </c>
      <c r="F149" s="231" t="s">
        <v>2895</v>
      </c>
      <c r="G149" s="232" t="s">
        <v>256</v>
      </c>
      <c r="H149" s="233">
        <v>2</v>
      </c>
      <c r="I149" s="234"/>
      <c r="J149" s="235">
        <f>ROUND(I149*H149,2)</f>
        <v>0</v>
      </c>
      <c r="K149" s="231" t="s">
        <v>1</v>
      </c>
      <c r="L149" s="46"/>
      <c r="M149" s="236" t="s">
        <v>1</v>
      </c>
      <c r="N149" s="237" t="s">
        <v>50</v>
      </c>
      <c r="O149" s="93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40" t="s">
        <v>199</v>
      </c>
      <c r="AT149" s="240" t="s">
        <v>196</v>
      </c>
      <c r="AU149" s="240" t="s">
        <v>94</v>
      </c>
      <c r="AY149" s="18" t="s">
        <v>193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92</v>
      </c>
      <c r="BK149" s="241">
        <f>ROUND(I149*H149,2)</f>
        <v>0</v>
      </c>
      <c r="BL149" s="18" t="s">
        <v>199</v>
      </c>
      <c r="BM149" s="240" t="s">
        <v>2896</v>
      </c>
    </row>
    <row r="150" s="2" customFormat="1" ht="16.5" customHeight="1">
      <c r="A150" s="40"/>
      <c r="B150" s="41"/>
      <c r="C150" s="229" t="s">
        <v>391</v>
      </c>
      <c r="D150" s="229" t="s">
        <v>196</v>
      </c>
      <c r="E150" s="230" t="s">
        <v>2897</v>
      </c>
      <c r="F150" s="231" t="s">
        <v>2898</v>
      </c>
      <c r="G150" s="232" t="s">
        <v>256</v>
      </c>
      <c r="H150" s="233">
        <v>2</v>
      </c>
      <c r="I150" s="234"/>
      <c r="J150" s="235">
        <f>ROUND(I150*H150,2)</f>
        <v>0</v>
      </c>
      <c r="K150" s="231" t="s">
        <v>1</v>
      </c>
      <c r="L150" s="46"/>
      <c r="M150" s="236" t="s">
        <v>1</v>
      </c>
      <c r="N150" s="237" t="s">
        <v>50</v>
      </c>
      <c r="O150" s="93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40" t="s">
        <v>199</v>
      </c>
      <c r="AT150" s="240" t="s">
        <v>196</v>
      </c>
      <c r="AU150" s="240" t="s">
        <v>94</v>
      </c>
      <c r="AY150" s="18" t="s">
        <v>193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92</v>
      </c>
      <c r="BK150" s="241">
        <f>ROUND(I150*H150,2)</f>
        <v>0</v>
      </c>
      <c r="BL150" s="18" t="s">
        <v>199</v>
      </c>
      <c r="BM150" s="240" t="s">
        <v>2899</v>
      </c>
    </row>
    <row r="151" s="2" customFormat="1" ht="21.75" customHeight="1">
      <c r="A151" s="40"/>
      <c r="B151" s="41"/>
      <c r="C151" s="229" t="s">
        <v>395</v>
      </c>
      <c r="D151" s="229" t="s">
        <v>196</v>
      </c>
      <c r="E151" s="230" t="s">
        <v>2900</v>
      </c>
      <c r="F151" s="231" t="s">
        <v>2886</v>
      </c>
      <c r="G151" s="232" t="s">
        <v>256</v>
      </c>
      <c r="H151" s="233">
        <v>2</v>
      </c>
      <c r="I151" s="234"/>
      <c r="J151" s="235">
        <f>ROUND(I151*H151,2)</f>
        <v>0</v>
      </c>
      <c r="K151" s="231" t="s">
        <v>1</v>
      </c>
      <c r="L151" s="46"/>
      <c r="M151" s="236" t="s">
        <v>1</v>
      </c>
      <c r="N151" s="237" t="s">
        <v>50</v>
      </c>
      <c r="O151" s="93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40" t="s">
        <v>199</v>
      </c>
      <c r="AT151" s="240" t="s">
        <v>196</v>
      </c>
      <c r="AU151" s="240" t="s">
        <v>94</v>
      </c>
      <c r="AY151" s="18" t="s">
        <v>193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92</v>
      </c>
      <c r="BK151" s="241">
        <f>ROUND(I151*H151,2)</f>
        <v>0</v>
      </c>
      <c r="BL151" s="18" t="s">
        <v>199</v>
      </c>
      <c r="BM151" s="240" t="s">
        <v>2901</v>
      </c>
    </row>
    <row r="152" s="2" customFormat="1" ht="16.5" customHeight="1">
      <c r="A152" s="40"/>
      <c r="B152" s="41"/>
      <c r="C152" s="229" t="s">
        <v>399</v>
      </c>
      <c r="D152" s="229" t="s">
        <v>196</v>
      </c>
      <c r="E152" s="230" t="s">
        <v>2902</v>
      </c>
      <c r="F152" s="231" t="s">
        <v>2903</v>
      </c>
      <c r="G152" s="232" t="s">
        <v>256</v>
      </c>
      <c r="H152" s="233">
        <v>3</v>
      </c>
      <c r="I152" s="234"/>
      <c r="J152" s="235">
        <f>ROUND(I152*H152,2)</f>
        <v>0</v>
      </c>
      <c r="K152" s="231" t="s">
        <v>1</v>
      </c>
      <c r="L152" s="46"/>
      <c r="M152" s="236" t="s">
        <v>1</v>
      </c>
      <c r="N152" s="237" t="s">
        <v>50</v>
      </c>
      <c r="O152" s="93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40" t="s">
        <v>199</v>
      </c>
      <c r="AT152" s="240" t="s">
        <v>196</v>
      </c>
      <c r="AU152" s="240" t="s">
        <v>94</v>
      </c>
      <c r="AY152" s="18" t="s">
        <v>193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92</v>
      </c>
      <c r="BK152" s="241">
        <f>ROUND(I152*H152,2)</f>
        <v>0</v>
      </c>
      <c r="BL152" s="18" t="s">
        <v>199</v>
      </c>
      <c r="BM152" s="240" t="s">
        <v>2904</v>
      </c>
    </row>
    <row r="153" s="2" customFormat="1" ht="16.5" customHeight="1">
      <c r="A153" s="40"/>
      <c r="B153" s="41"/>
      <c r="C153" s="229" t="s">
        <v>410</v>
      </c>
      <c r="D153" s="229" t="s">
        <v>196</v>
      </c>
      <c r="E153" s="230" t="s">
        <v>2905</v>
      </c>
      <c r="F153" s="231" t="s">
        <v>2906</v>
      </c>
      <c r="G153" s="232" t="s">
        <v>256</v>
      </c>
      <c r="H153" s="233">
        <v>5</v>
      </c>
      <c r="I153" s="234"/>
      <c r="J153" s="235">
        <f>ROUND(I153*H153,2)</f>
        <v>0</v>
      </c>
      <c r="K153" s="231" t="s">
        <v>1</v>
      </c>
      <c r="L153" s="46"/>
      <c r="M153" s="236" t="s">
        <v>1</v>
      </c>
      <c r="N153" s="237" t="s">
        <v>50</v>
      </c>
      <c r="O153" s="93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40" t="s">
        <v>199</v>
      </c>
      <c r="AT153" s="240" t="s">
        <v>196</v>
      </c>
      <c r="AU153" s="240" t="s">
        <v>94</v>
      </c>
      <c r="AY153" s="18" t="s">
        <v>193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92</v>
      </c>
      <c r="BK153" s="241">
        <f>ROUND(I153*H153,2)</f>
        <v>0</v>
      </c>
      <c r="BL153" s="18" t="s">
        <v>199</v>
      </c>
      <c r="BM153" s="240" t="s">
        <v>2907</v>
      </c>
    </row>
    <row r="154" s="2" customFormat="1" ht="16.5" customHeight="1">
      <c r="A154" s="40"/>
      <c r="B154" s="41"/>
      <c r="C154" s="229" t="s">
        <v>415</v>
      </c>
      <c r="D154" s="229" t="s">
        <v>196</v>
      </c>
      <c r="E154" s="230" t="s">
        <v>2908</v>
      </c>
      <c r="F154" s="231" t="s">
        <v>2909</v>
      </c>
      <c r="G154" s="232" t="s">
        <v>256</v>
      </c>
      <c r="H154" s="233">
        <v>8</v>
      </c>
      <c r="I154" s="234"/>
      <c r="J154" s="235">
        <f>ROUND(I154*H154,2)</f>
        <v>0</v>
      </c>
      <c r="K154" s="231" t="s">
        <v>1</v>
      </c>
      <c r="L154" s="46"/>
      <c r="M154" s="236" t="s">
        <v>1</v>
      </c>
      <c r="N154" s="237" t="s">
        <v>50</v>
      </c>
      <c r="O154" s="93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40" t="s">
        <v>199</v>
      </c>
      <c r="AT154" s="240" t="s">
        <v>196</v>
      </c>
      <c r="AU154" s="240" t="s">
        <v>94</v>
      </c>
      <c r="AY154" s="18" t="s">
        <v>193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92</v>
      </c>
      <c r="BK154" s="241">
        <f>ROUND(I154*H154,2)</f>
        <v>0</v>
      </c>
      <c r="BL154" s="18" t="s">
        <v>199</v>
      </c>
      <c r="BM154" s="240" t="s">
        <v>2910</v>
      </c>
    </row>
    <row r="155" s="2" customFormat="1" ht="37.8" customHeight="1">
      <c r="A155" s="40"/>
      <c r="B155" s="41"/>
      <c r="C155" s="229" t="s">
        <v>419</v>
      </c>
      <c r="D155" s="229" t="s">
        <v>196</v>
      </c>
      <c r="E155" s="230" t="s">
        <v>2911</v>
      </c>
      <c r="F155" s="231" t="s">
        <v>2710</v>
      </c>
      <c r="G155" s="232" t="s">
        <v>256</v>
      </c>
      <c r="H155" s="233">
        <v>20</v>
      </c>
      <c r="I155" s="234"/>
      <c r="J155" s="235">
        <f>ROUND(I155*H155,2)</f>
        <v>0</v>
      </c>
      <c r="K155" s="231" t="s">
        <v>1</v>
      </c>
      <c r="L155" s="46"/>
      <c r="M155" s="236" t="s">
        <v>1</v>
      </c>
      <c r="N155" s="237" t="s">
        <v>50</v>
      </c>
      <c r="O155" s="93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40" t="s">
        <v>199</v>
      </c>
      <c r="AT155" s="240" t="s">
        <v>196</v>
      </c>
      <c r="AU155" s="240" t="s">
        <v>94</v>
      </c>
      <c r="AY155" s="18" t="s">
        <v>193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92</v>
      </c>
      <c r="BK155" s="241">
        <f>ROUND(I155*H155,2)</f>
        <v>0</v>
      </c>
      <c r="BL155" s="18" t="s">
        <v>199</v>
      </c>
      <c r="BM155" s="240" t="s">
        <v>2912</v>
      </c>
    </row>
    <row r="156" s="2" customFormat="1" ht="24.15" customHeight="1">
      <c r="A156" s="40"/>
      <c r="B156" s="41"/>
      <c r="C156" s="229" t="s">
        <v>425</v>
      </c>
      <c r="D156" s="229" t="s">
        <v>196</v>
      </c>
      <c r="E156" s="230" t="s">
        <v>2913</v>
      </c>
      <c r="F156" s="231" t="s">
        <v>2712</v>
      </c>
      <c r="G156" s="232" t="s">
        <v>256</v>
      </c>
      <c r="H156" s="233">
        <v>20</v>
      </c>
      <c r="I156" s="234"/>
      <c r="J156" s="235">
        <f>ROUND(I156*H156,2)</f>
        <v>0</v>
      </c>
      <c r="K156" s="231" t="s">
        <v>1</v>
      </c>
      <c r="L156" s="46"/>
      <c r="M156" s="236" t="s">
        <v>1</v>
      </c>
      <c r="N156" s="237" t="s">
        <v>50</v>
      </c>
      <c r="O156" s="93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40" t="s">
        <v>199</v>
      </c>
      <c r="AT156" s="240" t="s">
        <v>196</v>
      </c>
      <c r="AU156" s="240" t="s">
        <v>94</v>
      </c>
      <c r="AY156" s="18" t="s">
        <v>193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92</v>
      </c>
      <c r="BK156" s="241">
        <f>ROUND(I156*H156,2)</f>
        <v>0</v>
      </c>
      <c r="BL156" s="18" t="s">
        <v>199</v>
      </c>
      <c r="BM156" s="240" t="s">
        <v>2914</v>
      </c>
    </row>
    <row r="157" s="2" customFormat="1" ht="24.15" customHeight="1">
      <c r="A157" s="40"/>
      <c r="B157" s="41"/>
      <c r="C157" s="229" t="s">
        <v>431</v>
      </c>
      <c r="D157" s="229" t="s">
        <v>196</v>
      </c>
      <c r="E157" s="230" t="s">
        <v>2915</v>
      </c>
      <c r="F157" s="231" t="s">
        <v>2714</v>
      </c>
      <c r="G157" s="232" t="s">
        <v>256</v>
      </c>
      <c r="H157" s="233">
        <v>150</v>
      </c>
      <c r="I157" s="234"/>
      <c r="J157" s="235">
        <f>ROUND(I157*H157,2)</f>
        <v>0</v>
      </c>
      <c r="K157" s="231" t="s">
        <v>1</v>
      </c>
      <c r="L157" s="46"/>
      <c r="M157" s="236" t="s">
        <v>1</v>
      </c>
      <c r="N157" s="237" t="s">
        <v>50</v>
      </c>
      <c r="O157" s="93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40" t="s">
        <v>199</v>
      </c>
      <c r="AT157" s="240" t="s">
        <v>196</v>
      </c>
      <c r="AU157" s="240" t="s">
        <v>94</v>
      </c>
      <c r="AY157" s="18" t="s">
        <v>193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92</v>
      </c>
      <c r="BK157" s="241">
        <f>ROUND(I157*H157,2)</f>
        <v>0</v>
      </c>
      <c r="BL157" s="18" t="s">
        <v>199</v>
      </c>
      <c r="BM157" s="240" t="s">
        <v>2916</v>
      </c>
    </row>
    <row r="158" s="2" customFormat="1" ht="37.8" customHeight="1">
      <c r="A158" s="40"/>
      <c r="B158" s="41"/>
      <c r="C158" s="229" t="s">
        <v>435</v>
      </c>
      <c r="D158" s="229" t="s">
        <v>196</v>
      </c>
      <c r="E158" s="230" t="s">
        <v>2917</v>
      </c>
      <c r="F158" s="231" t="s">
        <v>2716</v>
      </c>
      <c r="G158" s="232" t="s">
        <v>256</v>
      </c>
      <c r="H158" s="233">
        <v>6</v>
      </c>
      <c r="I158" s="234"/>
      <c r="J158" s="235">
        <f>ROUND(I158*H158,2)</f>
        <v>0</v>
      </c>
      <c r="K158" s="231" t="s">
        <v>1</v>
      </c>
      <c r="L158" s="46"/>
      <c r="M158" s="236" t="s">
        <v>1</v>
      </c>
      <c r="N158" s="237" t="s">
        <v>50</v>
      </c>
      <c r="O158" s="93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40" t="s">
        <v>199</v>
      </c>
      <c r="AT158" s="240" t="s">
        <v>196</v>
      </c>
      <c r="AU158" s="240" t="s">
        <v>94</v>
      </c>
      <c r="AY158" s="18" t="s">
        <v>193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92</v>
      </c>
      <c r="BK158" s="241">
        <f>ROUND(I158*H158,2)</f>
        <v>0</v>
      </c>
      <c r="BL158" s="18" t="s">
        <v>199</v>
      </c>
      <c r="BM158" s="240" t="s">
        <v>2918</v>
      </c>
    </row>
    <row r="159" s="2" customFormat="1" ht="24.15" customHeight="1">
      <c r="A159" s="40"/>
      <c r="B159" s="41"/>
      <c r="C159" s="229" t="s">
        <v>440</v>
      </c>
      <c r="D159" s="229" t="s">
        <v>196</v>
      </c>
      <c r="E159" s="230" t="s">
        <v>2919</v>
      </c>
      <c r="F159" s="231" t="s">
        <v>2718</v>
      </c>
      <c r="G159" s="232" t="s">
        <v>256</v>
      </c>
      <c r="H159" s="233">
        <v>8</v>
      </c>
      <c r="I159" s="234"/>
      <c r="J159" s="235">
        <f>ROUND(I159*H159,2)</f>
        <v>0</v>
      </c>
      <c r="K159" s="231" t="s">
        <v>1</v>
      </c>
      <c r="L159" s="46"/>
      <c r="M159" s="236" t="s">
        <v>1</v>
      </c>
      <c r="N159" s="237" t="s">
        <v>50</v>
      </c>
      <c r="O159" s="93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40" t="s">
        <v>199</v>
      </c>
      <c r="AT159" s="240" t="s">
        <v>196</v>
      </c>
      <c r="AU159" s="240" t="s">
        <v>94</v>
      </c>
      <c r="AY159" s="18" t="s">
        <v>193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92</v>
      </c>
      <c r="BK159" s="241">
        <f>ROUND(I159*H159,2)</f>
        <v>0</v>
      </c>
      <c r="BL159" s="18" t="s">
        <v>199</v>
      </c>
      <c r="BM159" s="240" t="s">
        <v>2920</v>
      </c>
    </row>
    <row r="160" s="2" customFormat="1" ht="24.15" customHeight="1">
      <c r="A160" s="40"/>
      <c r="B160" s="41"/>
      <c r="C160" s="229" t="s">
        <v>445</v>
      </c>
      <c r="D160" s="229" t="s">
        <v>196</v>
      </c>
      <c r="E160" s="230" t="s">
        <v>2921</v>
      </c>
      <c r="F160" s="231" t="s">
        <v>2720</v>
      </c>
      <c r="G160" s="232" t="s">
        <v>256</v>
      </c>
      <c r="H160" s="233">
        <v>35</v>
      </c>
      <c r="I160" s="234"/>
      <c r="J160" s="235">
        <f>ROUND(I160*H160,2)</f>
        <v>0</v>
      </c>
      <c r="K160" s="231" t="s">
        <v>1</v>
      </c>
      <c r="L160" s="46"/>
      <c r="M160" s="236" t="s">
        <v>1</v>
      </c>
      <c r="N160" s="237" t="s">
        <v>50</v>
      </c>
      <c r="O160" s="93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40" t="s">
        <v>199</v>
      </c>
      <c r="AT160" s="240" t="s">
        <v>196</v>
      </c>
      <c r="AU160" s="240" t="s">
        <v>94</v>
      </c>
      <c r="AY160" s="18" t="s">
        <v>193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92</v>
      </c>
      <c r="BK160" s="241">
        <f>ROUND(I160*H160,2)</f>
        <v>0</v>
      </c>
      <c r="BL160" s="18" t="s">
        <v>199</v>
      </c>
      <c r="BM160" s="240" t="s">
        <v>2922</v>
      </c>
    </row>
    <row r="161" s="2" customFormat="1" ht="16.5" customHeight="1">
      <c r="A161" s="40"/>
      <c r="B161" s="41"/>
      <c r="C161" s="229" t="s">
        <v>449</v>
      </c>
      <c r="D161" s="229" t="s">
        <v>196</v>
      </c>
      <c r="E161" s="230" t="s">
        <v>2923</v>
      </c>
      <c r="F161" s="231" t="s">
        <v>2722</v>
      </c>
      <c r="G161" s="232" t="s">
        <v>160</v>
      </c>
      <c r="H161" s="233">
        <v>30</v>
      </c>
      <c r="I161" s="234"/>
      <c r="J161" s="235">
        <f>ROUND(I161*H161,2)</f>
        <v>0</v>
      </c>
      <c r="K161" s="231" t="s">
        <v>1</v>
      </c>
      <c r="L161" s="46"/>
      <c r="M161" s="236" t="s">
        <v>1</v>
      </c>
      <c r="N161" s="237" t="s">
        <v>50</v>
      </c>
      <c r="O161" s="93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40" t="s">
        <v>199</v>
      </c>
      <c r="AT161" s="240" t="s">
        <v>196</v>
      </c>
      <c r="AU161" s="240" t="s">
        <v>94</v>
      </c>
      <c r="AY161" s="18" t="s">
        <v>193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92</v>
      </c>
      <c r="BK161" s="241">
        <f>ROUND(I161*H161,2)</f>
        <v>0</v>
      </c>
      <c r="BL161" s="18" t="s">
        <v>199</v>
      </c>
      <c r="BM161" s="240" t="s">
        <v>2924</v>
      </c>
    </row>
    <row r="162" s="2" customFormat="1" ht="16.5" customHeight="1">
      <c r="A162" s="40"/>
      <c r="B162" s="41"/>
      <c r="C162" s="229" t="s">
        <v>453</v>
      </c>
      <c r="D162" s="229" t="s">
        <v>196</v>
      </c>
      <c r="E162" s="230" t="s">
        <v>2925</v>
      </c>
      <c r="F162" s="231" t="s">
        <v>2722</v>
      </c>
      <c r="G162" s="232" t="s">
        <v>160</v>
      </c>
      <c r="H162" s="233">
        <v>20</v>
      </c>
      <c r="I162" s="234"/>
      <c r="J162" s="235">
        <f>ROUND(I162*H162,2)</f>
        <v>0</v>
      </c>
      <c r="K162" s="231" t="s">
        <v>1</v>
      </c>
      <c r="L162" s="46"/>
      <c r="M162" s="236" t="s">
        <v>1</v>
      </c>
      <c r="N162" s="237" t="s">
        <v>50</v>
      </c>
      <c r="O162" s="93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40" t="s">
        <v>199</v>
      </c>
      <c r="AT162" s="240" t="s">
        <v>196</v>
      </c>
      <c r="AU162" s="240" t="s">
        <v>94</v>
      </c>
      <c r="AY162" s="18" t="s">
        <v>193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92</v>
      </c>
      <c r="BK162" s="241">
        <f>ROUND(I162*H162,2)</f>
        <v>0</v>
      </c>
      <c r="BL162" s="18" t="s">
        <v>199</v>
      </c>
      <c r="BM162" s="240" t="s">
        <v>2926</v>
      </c>
    </row>
    <row r="163" s="2" customFormat="1" ht="24.15" customHeight="1">
      <c r="A163" s="40"/>
      <c r="B163" s="41"/>
      <c r="C163" s="229" t="s">
        <v>459</v>
      </c>
      <c r="D163" s="229" t="s">
        <v>196</v>
      </c>
      <c r="E163" s="230" t="s">
        <v>2927</v>
      </c>
      <c r="F163" s="231" t="s">
        <v>2928</v>
      </c>
      <c r="G163" s="232" t="s">
        <v>256</v>
      </c>
      <c r="H163" s="233">
        <v>40</v>
      </c>
      <c r="I163" s="234"/>
      <c r="J163" s="235">
        <f>ROUND(I163*H163,2)</f>
        <v>0</v>
      </c>
      <c r="K163" s="231" t="s">
        <v>1</v>
      </c>
      <c r="L163" s="46"/>
      <c r="M163" s="236" t="s">
        <v>1</v>
      </c>
      <c r="N163" s="237" t="s">
        <v>50</v>
      </c>
      <c r="O163" s="93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40" t="s">
        <v>199</v>
      </c>
      <c r="AT163" s="240" t="s">
        <v>196</v>
      </c>
      <c r="AU163" s="240" t="s">
        <v>94</v>
      </c>
      <c r="AY163" s="18" t="s">
        <v>193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92</v>
      </c>
      <c r="BK163" s="241">
        <f>ROUND(I163*H163,2)</f>
        <v>0</v>
      </c>
      <c r="BL163" s="18" t="s">
        <v>199</v>
      </c>
      <c r="BM163" s="240" t="s">
        <v>2929</v>
      </c>
    </row>
    <row r="164" s="2" customFormat="1" ht="16.5" customHeight="1">
      <c r="A164" s="40"/>
      <c r="B164" s="41"/>
      <c r="C164" s="229" t="s">
        <v>463</v>
      </c>
      <c r="D164" s="229" t="s">
        <v>196</v>
      </c>
      <c r="E164" s="230" t="s">
        <v>2930</v>
      </c>
      <c r="F164" s="231" t="s">
        <v>2690</v>
      </c>
      <c r="G164" s="232" t="s">
        <v>256</v>
      </c>
      <c r="H164" s="233">
        <v>20</v>
      </c>
      <c r="I164" s="234"/>
      <c r="J164" s="235">
        <f>ROUND(I164*H164,2)</f>
        <v>0</v>
      </c>
      <c r="K164" s="231" t="s">
        <v>1</v>
      </c>
      <c r="L164" s="46"/>
      <c r="M164" s="236" t="s">
        <v>1</v>
      </c>
      <c r="N164" s="237" t="s">
        <v>50</v>
      </c>
      <c r="O164" s="93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40" t="s">
        <v>199</v>
      </c>
      <c r="AT164" s="240" t="s">
        <v>196</v>
      </c>
      <c r="AU164" s="240" t="s">
        <v>94</v>
      </c>
      <c r="AY164" s="18" t="s">
        <v>193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92</v>
      </c>
      <c r="BK164" s="241">
        <f>ROUND(I164*H164,2)</f>
        <v>0</v>
      </c>
      <c r="BL164" s="18" t="s">
        <v>199</v>
      </c>
      <c r="BM164" s="240" t="s">
        <v>2931</v>
      </c>
    </row>
    <row r="165" s="2" customFormat="1" ht="21.75" customHeight="1">
      <c r="A165" s="40"/>
      <c r="B165" s="41"/>
      <c r="C165" s="229" t="s">
        <v>467</v>
      </c>
      <c r="D165" s="229" t="s">
        <v>196</v>
      </c>
      <c r="E165" s="230" t="s">
        <v>2932</v>
      </c>
      <c r="F165" s="231" t="s">
        <v>2933</v>
      </c>
      <c r="G165" s="232" t="s">
        <v>256</v>
      </c>
      <c r="H165" s="233">
        <v>150</v>
      </c>
      <c r="I165" s="234"/>
      <c r="J165" s="235">
        <f>ROUND(I165*H165,2)</f>
        <v>0</v>
      </c>
      <c r="K165" s="231" t="s">
        <v>1</v>
      </c>
      <c r="L165" s="46"/>
      <c r="M165" s="236" t="s">
        <v>1</v>
      </c>
      <c r="N165" s="237" t="s">
        <v>50</v>
      </c>
      <c r="O165" s="93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40" t="s">
        <v>199</v>
      </c>
      <c r="AT165" s="240" t="s">
        <v>196</v>
      </c>
      <c r="AU165" s="240" t="s">
        <v>94</v>
      </c>
      <c r="AY165" s="18" t="s">
        <v>193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92</v>
      </c>
      <c r="BK165" s="241">
        <f>ROUND(I165*H165,2)</f>
        <v>0</v>
      </c>
      <c r="BL165" s="18" t="s">
        <v>199</v>
      </c>
      <c r="BM165" s="240" t="s">
        <v>2934</v>
      </c>
    </row>
    <row r="166" s="2" customFormat="1" ht="21.75" customHeight="1">
      <c r="A166" s="40"/>
      <c r="B166" s="41"/>
      <c r="C166" s="229" t="s">
        <v>471</v>
      </c>
      <c r="D166" s="229" t="s">
        <v>196</v>
      </c>
      <c r="E166" s="230" t="s">
        <v>2935</v>
      </c>
      <c r="F166" s="231" t="s">
        <v>2936</v>
      </c>
      <c r="G166" s="232" t="s">
        <v>256</v>
      </c>
      <c r="H166" s="233">
        <v>20</v>
      </c>
      <c r="I166" s="234"/>
      <c r="J166" s="235">
        <f>ROUND(I166*H166,2)</f>
        <v>0</v>
      </c>
      <c r="K166" s="231" t="s">
        <v>1</v>
      </c>
      <c r="L166" s="46"/>
      <c r="M166" s="236" t="s">
        <v>1</v>
      </c>
      <c r="N166" s="237" t="s">
        <v>50</v>
      </c>
      <c r="O166" s="93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40" t="s">
        <v>199</v>
      </c>
      <c r="AT166" s="240" t="s">
        <v>196</v>
      </c>
      <c r="AU166" s="240" t="s">
        <v>94</v>
      </c>
      <c r="AY166" s="18" t="s">
        <v>193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92</v>
      </c>
      <c r="BK166" s="241">
        <f>ROUND(I166*H166,2)</f>
        <v>0</v>
      </c>
      <c r="BL166" s="18" t="s">
        <v>199</v>
      </c>
      <c r="BM166" s="240" t="s">
        <v>2937</v>
      </c>
    </row>
    <row r="167" s="2" customFormat="1" ht="24.15" customHeight="1">
      <c r="A167" s="40"/>
      <c r="B167" s="41"/>
      <c r="C167" s="229" t="s">
        <v>475</v>
      </c>
      <c r="D167" s="229" t="s">
        <v>196</v>
      </c>
      <c r="E167" s="230" t="s">
        <v>2938</v>
      </c>
      <c r="F167" s="231" t="s">
        <v>2939</v>
      </c>
      <c r="G167" s="232" t="s">
        <v>256</v>
      </c>
      <c r="H167" s="233">
        <v>20</v>
      </c>
      <c r="I167" s="234"/>
      <c r="J167" s="235">
        <f>ROUND(I167*H167,2)</f>
        <v>0</v>
      </c>
      <c r="K167" s="231" t="s">
        <v>1</v>
      </c>
      <c r="L167" s="46"/>
      <c r="M167" s="236" t="s">
        <v>1</v>
      </c>
      <c r="N167" s="237" t="s">
        <v>50</v>
      </c>
      <c r="O167" s="93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40" t="s">
        <v>199</v>
      </c>
      <c r="AT167" s="240" t="s">
        <v>196</v>
      </c>
      <c r="AU167" s="240" t="s">
        <v>94</v>
      </c>
      <c r="AY167" s="18" t="s">
        <v>193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92</v>
      </c>
      <c r="BK167" s="241">
        <f>ROUND(I167*H167,2)</f>
        <v>0</v>
      </c>
      <c r="BL167" s="18" t="s">
        <v>199</v>
      </c>
      <c r="BM167" s="240" t="s">
        <v>2940</v>
      </c>
    </row>
    <row r="168" s="2" customFormat="1" ht="21.75" customHeight="1">
      <c r="A168" s="40"/>
      <c r="B168" s="41"/>
      <c r="C168" s="229" t="s">
        <v>479</v>
      </c>
      <c r="D168" s="229" t="s">
        <v>196</v>
      </c>
      <c r="E168" s="230" t="s">
        <v>2941</v>
      </c>
      <c r="F168" s="231" t="s">
        <v>2942</v>
      </c>
      <c r="G168" s="232" t="s">
        <v>256</v>
      </c>
      <c r="H168" s="233">
        <v>40</v>
      </c>
      <c r="I168" s="234"/>
      <c r="J168" s="235">
        <f>ROUND(I168*H168,2)</f>
        <v>0</v>
      </c>
      <c r="K168" s="231" t="s">
        <v>1</v>
      </c>
      <c r="L168" s="46"/>
      <c r="M168" s="236" t="s">
        <v>1</v>
      </c>
      <c r="N168" s="237" t="s">
        <v>50</v>
      </c>
      <c r="O168" s="93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40" t="s">
        <v>199</v>
      </c>
      <c r="AT168" s="240" t="s">
        <v>196</v>
      </c>
      <c r="AU168" s="240" t="s">
        <v>94</v>
      </c>
      <c r="AY168" s="18" t="s">
        <v>193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92</v>
      </c>
      <c r="BK168" s="241">
        <f>ROUND(I168*H168,2)</f>
        <v>0</v>
      </c>
      <c r="BL168" s="18" t="s">
        <v>199</v>
      </c>
      <c r="BM168" s="240" t="s">
        <v>2943</v>
      </c>
    </row>
    <row r="169" s="2" customFormat="1" ht="33" customHeight="1">
      <c r="A169" s="40"/>
      <c r="B169" s="41"/>
      <c r="C169" s="229" t="s">
        <v>484</v>
      </c>
      <c r="D169" s="229" t="s">
        <v>196</v>
      </c>
      <c r="E169" s="230" t="s">
        <v>2944</v>
      </c>
      <c r="F169" s="231" t="s">
        <v>2706</v>
      </c>
      <c r="G169" s="232" t="s">
        <v>256</v>
      </c>
      <c r="H169" s="233">
        <v>150</v>
      </c>
      <c r="I169" s="234"/>
      <c r="J169" s="235">
        <f>ROUND(I169*H169,2)</f>
        <v>0</v>
      </c>
      <c r="K169" s="231" t="s">
        <v>1</v>
      </c>
      <c r="L169" s="46"/>
      <c r="M169" s="236" t="s">
        <v>1</v>
      </c>
      <c r="N169" s="237" t="s">
        <v>50</v>
      </c>
      <c r="O169" s="93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40" t="s">
        <v>199</v>
      </c>
      <c r="AT169" s="240" t="s">
        <v>196</v>
      </c>
      <c r="AU169" s="240" t="s">
        <v>94</v>
      </c>
      <c r="AY169" s="18" t="s">
        <v>193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92</v>
      </c>
      <c r="BK169" s="241">
        <f>ROUND(I169*H169,2)</f>
        <v>0</v>
      </c>
      <c r="BL169" s="18" t="s">
        <v>199</v>
      </c>
      <c r="BM169" s="240" t="s">
        <v>2945</v>
      </c>
    </row>
    <row r="170" s="2" customFormat="1" ht="33" customHeight="1">
      <c r="A170" s="40"/>
      <c r="B170" s="41"/>
      <c r="C170" s="229" t="s">
        <v>488</v>
      </c>
      <c r="D170" s="229" t="s">
        <v>196</v>
      </c>
      <c r="E170" s="230" t="s">
        <v>2946</v>
      </c>
      <c r="F170" s="231" t="s">
        <v>2708</v>
      </c>
      <c r="G170" s="232" t="s">
        <v>256</v>
      </c>
      <c r="H170" s="233">
        <v>100</v>
      </c>
      <c r="I170" s="234"/>
      <c r="J170" s="235">
        <f>ROUND(I170*H170,2)</f>
        <v>0</v>
      </c>
      <c r="K170" s="231" t="s">
        <v>1</v>
      </c>
      <c r="L170" s="46"/>
      <c r="M170" s="236" t="s">
        <v>1</v>
      </c>
      <c r="N170" s="237" t="s">
        <v>50</v>
      </c>
      <c r="O170" s="93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40" t="s">
        <v>199</v>
      </c>
      <c r="AT170" s="240" t="s">
        <v>196</v>
      </c>
      <c r="AU170" s="240" t="s">
        <v>94</v>
      </c>
      <c r="AY170" s="18" t="s">
        <v>193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92</v>
      </c>
      <c r="BK170" s="241">
        <f>ROUND(I170*H170,2)</f>
        <v>0</v>
      </c>
      <c r="BL170" s="18" t="s">
        <v>199</v>
      </c>
      <c r="BM170" s="240" t="s">
        <v>2947</v>
      </c>
    </row>
    <row r="171" s="2" customFormat="1" ht="16.5" customHeight="1">
      <c r="A171" s="40"/>
      <c r="B171" s="41"/>
      <c r="C171" s="229" t="s">
        <v>490</v>
      </c>
      <c r="D171" s="229" t="s">
        <v>196</v>
      </c>
      <c r="E171" s="230" t="s">
        <v>2948</v>
      </c>
      <c r="F171" s="231" t="s">
        <v>2949</v>
      </c>
      <c r="G171" s="232" t="s">
        <v>256</v>
      </c>
      <c r="H171" s="233">
        <v>40</v>
      </c>
      <c r="I171" s="234"/>
      <c r="J171" s="235">
        <f>ROUND(I171*H171,2)</f>
        <v>0</v>
      </c>
      <c r="K171" s="231" t="s">
        <v>1</v>
      </c>
      <c r="L171" s="46"/>
      <c r="M171" s="236" t="s">
        <v>1</v>
      </c>
      <c r="N171" s="237" t="s">
        <v>50</v>
      </c>
      <c r="O171" s="93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40" t="s">
        <v>199</v>
      </c>
      <c r="AT171" s="240" t="s">
        <v>196</v>
      </c>
      <c r="AU171" s="240" t="s">
        <v>94</v>
      </c>
      <c r="AY171" s="18" t="s">
        <v>193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92</v>
      </c>
      <c r="BK171" s="241">
        <f>ROUND(I171*H171,2)</f>
        <v>0</v>
      </c>
      <c r="BL171" s="18" t="s">
        <v>199</v>
      </c>
      <c r="BM171" s="240" t="s">
        <v>2950</v>
      </c>
    </row>
    <row r="172" s="2" customFormat="1" ht="21.75" customHeight="1">
      <c r="A172" s="40"/>
      <c r="B172" s="41"/>
      <c r="C172" s="229" t="s">
        <v>492</v>
      </c>
      <c r="D172" s="229" t="s">
        <v>196</v>
      </c>
      <c r="E172" s="230" t="s">
        <v>2951</v>
      </c>
      <c r="F172" s="231" t="s">
        <v>2952</v>
      </c>
      <c r="G172" s="232" t="s">
        <v>160</v>
      </c>
      <c r="H172" s="233">
        <v>250</v>
      </c>
      <c r="I172" s="234"/>
      <c r="J172" s="235">
        <f>ROUND(I172*H172,2)</f>
        <v>0</v>
      </c>
      <c r="K172" s="231" t="s">
        <v>1</v>
      </c>
      <c r="L172" s="46"/>
      <c r="M172" s="236" t="s">
        <v>1</v>
      </c>
      <c r="N172" s="237" t="s">
        <v>50</v>
      </c>
      <c r="O172" s="93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40" t="s">
        <v>199</v>
      </c>
      <c r="AT172" s="240" t="s">
        <v>196</v>
      </c>
      <c r="AU172" s="240" t="s">
        <v>94</v>
      </c>
      <c r="AY172" s="18" t="s">
        <v>193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92</v>
      </c>
      <c r="BK172" s="241">
        <f>ROUND(I172*H172,2)</f>
        <v>0</v>
      </c>
      <c r="BL172" s="18" t="s">
        <v>199</v>
      </c>
      <c r="BM172" s="240" t="s">
        <v>2953</v>
      </c>
    </row>
    <row r="173" s="2" customFormat="1" ht="21.75" customHeight="1">
      <c r="A173" s="40"/>
      <c r="B173" s="41"/>
      <c r="C173" s="229" t="s">
        <v>496</v>
      </c>
      <c r="D173" s="229" t="s">
        <v>196</v>
      </c>
      <c r="E173" s="230" t="s">
        <v>2954</v>
      </c>
      <c r="F173" s="231" t="s">
        <v>2955</v>
      </c>
      <c r="G173" s="232" t="s">
        <v>256</v>
      </c>
      <c r="H173" s="233">
        <v>70</v>
      </c>
      <c r="I173" s="234"/>
      <c r="J173" s="235">
        <f>ROUND(I173*H173,2)</f>
        <v>0</v>
      </c>
      <c r="K173" s="231" t="s">
        <v>1</v>
      </c>
      <c r="L173" s="46"/>
      <c r="M173" s="236" t="s">
        <v>1</v>
      </c>
      <c r="N173" s="237" t="s">
        <v>50</v>
      </c>
      <c r="O173" s="93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40" t="s">
        <v>199</v>
      </c>
      <c r="AT173" s="240" t="s">
        <v>196</v>
      </c>
      <c r="AU173" s="240" t="s">
        <v>94</v>
      </c>
      <c r="AY173" s="18" t="s">
        <v>193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92</v>
      </c>
      <c r="BK173" s="241">
        <f>ROUND(I173*H173,2)</f>
        <v>0</v>
      </c>
      <c r="BL173" s="18" t="s">
        <v>199</v>
      </c>
      <c r="BM173" s="240" t="s">
        <v>2956</v>
      </c>
    </row>
    <row r="174" s="2" customFormat="1" ht="16.5" customHeight="1">
      <c r="A174" s="40"/>
      <c r="B174" s="41"/>
      <c r="C174" s="229" t="s">
        <v>502</v>
      </c>
      <c r="D174" s="229" t="s">
        <v>196</v>
      </c>
      <c r="E174" s="230" t="s">
        <v>2957</v>
      </c>
      <c r="F174" s="231" t="s">
        <v>2726</v>
      </c>
      <c r="G174" s="232" t="s">
        <v>256</v>
      </c>
      <c r="H174" s="233">
        <v>5</v>
      </c>
      <c r="I174" s="234"/>
      <c r="J174" s="235">
        <f>ROUND(I174*H174,2)</f>
        <v>0</v>
      </c>
      <c r="K174" s="231" t="s">
        <v>1</v>
      </c>
      <c r="L174" s="46"/>
      <c r="M174" s="236" t="s">
        <v>1</v>
      </c>
      <c r="N174" s="237" t="s">
        <v>50</v>
      </c>
      <c r="O174" s="93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40" t="s">
        <v>199</v>
      </c>
      <c r="AT174" s="240" t="s">
        <v>196</v>
      </c>
      <c r="AU174" s="240" t="s">
        <v>94</v>
      </c>
      <c r="AY174" s="18" t="s">
        <v>193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92</v>
      </c>
      <c r="BK174" s="241">
        <f>ROUND(I174*H174,2)</f>
        <v>0</v>
      </c>
      <c r="BL174" s="18" t="s">
        <v>199</v>
      </c>
      <c r="BM174" s="240" t="s">
        <v>2958</v>
      </c>
    </row>
    <row r="175" s="2" customFormat="1" ht="24.15" customHeight="1">
      <c r="A175" s="40"/>
      <c r="B175" s="41"/>
      <c r="C175" s="229" t="s">
        <v>508</v>
      </c>
      <c r="D175" s="229" t="s">
        <v>196</v>
      </c>
      <c r="E175" s="230" t="s">
        <v>2959</v>
      </c>
      <c r="F175" s="231" t="s">
        <v>2960</v>
      </c>
      <c r="G175" s="232" t="s">
        <v>256</v>
      </c>
      <c r="H175" s="233">
        <v>1</v>
      </c>
      <c r="I175" s="234"/>
      <c r="J175" s="235">
        <f>ROUND(I175*H175,2)</f>
        <v>0</v>
      </c>
      <c r="K175" s="231" t="s">
        <v>1</v>
      </c>
      <c r="L175" s="46"/>
      <c r="M175" s="236" t="s">
        <v>1</v>
      </c>
      <c r="N175" s="237" t="s">
        <v>50</v>
      </c>
      <c r="O175" s="93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40" t="s">
        <v>199</v>
      </c>
      <c r="AT175" s="240" t="s">
        <v>196</v>
      </c>
      <c r="AU175" s="240" t="s">
        <v>94</v>
      </c>
      <c r="AY175" s="18" t="s">
        <v>193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92</v>
      </c>
      <c r="BK175" s="241">
        <f>ROUND(I175*H175,2)</f>
        <v>0</v>
      </c>
      <c r="BL175" s="18" t="s">
        <v>199</v>
      </c>
      <c r="BM175" s="240" t="s">
        <v>2961</v>
      </c>
    </row>
    <row r="176" s="2" customFormat="1" ht="16.5" customHeight="1">
      <c r="A176" s="40"/>
      <c r="B176" s="41"/>
      <c r="C176" s="229" t="s">
        <v>513</v>
      </c>
      <c r="D176" s="229" t="s">
        <v>196</v>
      </c>
      <c r="E176" s="230" t="s">
        <v>2962</v>
      </c>
      <c r="F176" s="231" t="s">
        <v>2963</v>
      </c>
      <c r="G176" s="232" t="s">
        <v>256</v>
      </c>
      <c r="H176" s="233">
        <v>1</v>
      </c>
      <c r="I176" s="234"/>
      <c r="J176" s="235">
        <f>ROUND(I176*H176,2)</f>
        <v>0</v>
      </c>
      <c r="K176" s="231" t="s">
        <v>1</v>
      </c>
      <c r="L176" s="46"/>
      <c r="M176" s="236" t="s">
        <v>1</v>
      </c>
      <c r="N176" s="237" t="s">
        <v>50</v>
      </c>
      <c r="O176" s="93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40" t="s">
        <v>199</v>
      </c>
      <c r="AT176" s="240" t="s">
        <v>196</v>
      </c>
      <c r="AU176" s="240" t="s">
        <v>94</v>
      </c>
      <c r="AY176" s="18" t="s">
        <v>193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92</v>
      </c>
      <c r="BK176" s="241">
        <f>ROUND(I176*H176,2)</f>
        <v>0</v>
      </c>
      <c r="BL176" s="18" t="s">
        <v>199</v>
      </c>
      <c r="BM176" s="240" t="s">
        <v>2964</v>
      </c>
    </row>
    <row r="177" s="2" customFormat="1" ht="16.5" customHeight="1">
      <c r="A177" s="40"/>
      <c r="B177" s="41"/>
      <c r="C177" s="229" t="s">
        <v>519</v>
      </c>
      <c r="D177" s="229" t="s">
        <v>196</v>
      </c>
      <c r="E177" s="230" t="s">
        <v>2965</v>
      </c>
      <c r="F177" s="231" t="s">
        <v>2966</v>
      </c>
      <c r="G177" s="232" t="s">
        <v>256</v>
      </c>
      <c r="H177" s="233">
        <v>2</v>
      </c>
      <c r="I177" s="234"/>
      <c r="J177" s="235">
        <f>ROUND(I177*H177,2)</f>
        <v>0</v>
      </c>
      <c r="K177" s="231" t="s">
        <v>1</v>
      </c>
      <c r="L177" s="46"/>
      <c r="M177" s="236" t="s">
        <v>1</v>
      </c>
      <c r="N177" s="237" t="s">
        <v>50</v>
      </c>
      <c r="O177" s="93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40" t="s">
        <v>199</v>
      </c>
      <c r="AT177" s="240" t="s">
        <v>196</v>
      </c>
      <c r="AU177" s="240" t="s">
        <v>94</v>
      </c>
      <c r="AY177" s="18" t="s">
        <v>193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92</v>
      </c>
      <c r="BK177" s="241">
        <f>ROUND(I177*H177,2)</f>
        <v>0</v>
      </c>
      <c r="BL177" s="18" t="s">
        <v>199</v>
      </c>
      <c r="BM177" s="240" t="s">
        <v>2967</v>
      </c>
    </row>
    <row r="178" s="2" customFormat="1" ht="16.5" customHeight="1">
      <c r="A178" s="40"/>
      <c r="B178" s="41"/>
      <c r="C178" s="229" t="s">
        <v>525</v>
      </c>
      <c r="D178" s="229" t="s">
        <v>196</v>
      </c>
      <c r="E178" s="230" t="s">
        <v>2968</v>
      </c>
      <c r="F178" s="231" t="s">
        <v>2752</v>
      </c>
      <c r="G178" s="232" t="s">
        <v>160</v>
      </c>
      <c r="H178" s="233">
        <v>25</v>
      </c>
      <c r="I178" s="234"/>
      <c r="J178" s="235">
        <f>ROUND(I178*H178,2)</f>
        <v>0</v>
      </c>
      <c r="K178" s="231" t="s">
        <v>1</v>
      </c>
      <c r="L178" s="46"/>
      <c r="M178" s="236" t="s">
        <v>1</v>
      </c>
      <c r="N178" s="237" t="s">
        <v>50</v>
      </c>
      <c r="O178" s="93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40" t="s">
        <v>199</v>
      </c>
      <c r="AT178" s="240" t="s">
        <v>196</v>
      </c>
      <c r="AU178" s="240" t="s">
        <v>94</v>
      </c>
      <c r="AY178" s="18" t="s">
        <v>193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92</v>
      </c>
      <c r="BK178" s="241">
        <f>ROUND(I178*H178,2)</f>
        <v>0</v>
      </c>
      <c r="BL178" s="18" t="s">
        <v>199</v>
      </c>
      <c r="BM178" s="240" t="s">
        <v>2969</v>
      </c>
    </row>
    <row r="179" s="2" customFormat="1" ht="16.5" customHeight="1">
      <c r="A179" s="40"/>
      <c r="B179" s="41"/>
      <c r="C179" s="229" t="s">
        <v>529</v>
      </c>
      <c r="D179" s="229" t="s">
        <v>196</v>
      </c>
      <c r="E179" s="230" t="s">
        <v>2970</v>
      </c>
      <c r="F179" s="231" t="s">
        <v>2754</v>
      </c>
      <c r="G179" s="232" t="s">
        <v>160</v>
      </c>
      <c r="H179" s="233">
        <v>25</v>
      </c>
      <c r="I179" s="234"/>
      <c r="J179" s="235">
        <f>ROUND(I179*H179,2)</f>
        <v>0</v>
      </c>
      <c r="K179" s="231" t="s">
        <v>1</v>
      </c>
      <c r="L179" s="46"/>
      <c r="M179" s="236" t="s">
        <v>1</v>
      </c>
      <c r="N179" s="237" t="s">
        <v>50</v>
      </c>
      <c r="O179" s="93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40" t="s">
        <v>199</v>
      </c>
      <c r="AT179" s="240" t="s">
        <v>196</v>
      </c>
      <c r="AU179" s="240" t="s">
        <v>94</v>
      </c>
      <c r="AY179" s="18" t="s">
        <v>193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92</v>
      </c>
      <c r="BK179" s="241">
        <f>ROUND(I179*H179,2)</f>
        <v>0</v>
      </c>
      <c r="BL179" s="18" t="s">
        <v>199</v>
      </c>
      <c r="BM179" s="240" t="s">
        <v>2971</v>
      </c>
    </row>
    <row r="180" s="2" customFormat="1" ht="16.5" customHeight="1">
      <c r="A180" s="40"/>
      <c r="B180" s="41"/>
      <c r="C180" s="229" t="s">
        <v>535</v>
      </c>
      <c r="D180" s="229" t="s">
        <v>196</v>
      </c>
      <c r="E180" s="230" t="s">
        <v>2972</v>
      </c>
      <c r="F180" s="231" t="s">
        <v>2756</v>
      </c>
      <c r="G180" s="232" t="s">
        <v>160</v>
      </c>
      <c r="H180" s="233">
        <v>25</v>
      </c>
      <c r="I180" s="234"/>
      <c r="J180" s="235">
        <f>ROUND(I180*H180,2)</f>
        <v>0</v>
      </c>
      <c r="K180" s="231" t="s">
        <v>1</v>
      </c>
      <c r="L180" s="46"/>
      <c r="M180" s="236" t="s">
        <v>1</v>
      </c>
      <c r="N180" s="237" t="s">
        <v>50</v>
      </c>
      <c r="O180" s="93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40" t="s">
        <v>199</v>
      </c>
      <c r="AT180" s="240" t="s">
        <v>196</v>
      </c>
      <c r="AU180" s="240" t="s">
        <v>94</v>
      </c>
      <c r="AY180" s="18" t="s">
        <v>193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92</v>
      </c>
      <c r="BK180" s="241">
        <f>ROUND(I180*H180,2)</f>
        <v>0</v>
      </c>
      <c r="BL180" s="18" t="s">
        <v>199</v>
      </c>
      <c r="BM180" s="240" t="s">
        <v>2973</v>
      </c>
    </row>
    <row r="181" s="2" customFormat="1" ht="16.5" customHeight="1">
      <c r="A181" s="40"/>
      <c r="B181" s="41"/>
      <c r="C181" s="229" t="s">
        <v>540</v>
      </c>
      <c r="D181" s="229" t="s">
        <v>196</v>
      </c>
      <c r="E181" s="230" t="s">
        <v>2974</v>
      </c>
      <c r="F181" s="231" t="s">
        <v>2758</v>
      </c>
      <c r="G181" s="232" t="s">
        <v>160</v>
      </c>
      <c r="H181" s="233">
        <v>30</v>
      </c>
      <c r="I181" s="234"/>
      <c r="J181" s="235">
        <f>ROUND(I181*H181,2)</f>
        <v>0</v>
      </c>
      <c r="K181" s="231" t="s">
        <v>1</v>
      </c>
      <c r="L181" s="46"/>
      <c r="M181" s="236" t="s">
        <v>1</v>
      </c>
      <c r="N181" s="237" t="s">
        <v>50</v>
      </c>
      <c r="O181" s="93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40" t="s">
        <v>199</v>
      </c>
      <c r="AT181" s="240" t="s">
        <v>196</v>
      </c>
      <c r="AU181" s="240" t="s">
        <v>94</v>
      </c>
      <c r="AY181" s="18" t="s">
        <v>193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92</v>
      </c>
      <c r="BK181" s="241">
        <f>ROUND(I181*H181,2)</f>
        <v>0</v>
      </c>
      <c r="BL181" s="18" t="s">
        <v>199</v>
      </c>
      <c r="BM181" s="240" t="s">
        <v>2975</v>
      </c>
    </row>
    <row r="182" s="2" customFormat="1" ht="21.75" customHeight="1">
      <c r="A182" s="40"/>
      <c r="B182" s="41"/>
      <c r="C182" s="229" t="s">
        <v>545</v>
      </c>
      <c r="D182" s="229" t="s">
        <v>196</v>
      </c>
      <c r="E182" s="230" t="s">
        <v>2976</v>
      </c>
      <c r="F182" s="231" t="s">
        <v>2760</v>
      </c>
      <c r="G182" s="232" t="s">
        <v>256</v>
      </c>
      <c r="H182" s="233">
        <v>15</v>
      </c>
      <c r="I182" s="234"/>
      <c r="J182" s="235">
        <f>ROUND(I182*H182,2)</f>
        <v>0</v>
      </c>
      <c r="K182" s="231" t="s">
        <v>1</v>
      </c>
      <c r="L182" s="46"/>
      <c r="M182" s="236" t="s">
        <v>1</v>
      </c>
      <c r="N182" s="237" t="s">
        <v>50</v>
      </c>
      <c r="O182" s="93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40" t="s">
        <v>199</v>
      </c>
      <c r="AT182" s="240" t="s">
        <v>196</v>
      </c>
      <c r="AU182" s="240" t="s">
        <v>94</v>
      </c>
      <c r="AY182" s="18" t="s">
        <v>193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92</v>
      </c>
      <c r="BK182" s="241">
        <f>ROUND(I182*H182,2)</f>
        <v>0</v>
      </c>
      <c r="BL182" s="18" t="s">
        <v>199</v>
      </c>
      <c r="BM182" s="240" t="s">
        <v>2977</v>
      </c>
    </row>
    <row r="183" s="2" customFormat="1" ht="21.75" customHeight="1">
      <c r="A183" s="40"/>
      <c r="B183" s="41"/>
      <c r="C183" s="229" t="s">
        <v>550</v>
      </c>
      <c r="D183" s="229" t="s">
        <v>196</v>
      </c>
      <c r="E183" s="230" t="s">
        <v>2978</v>
      </c>
      <c r="F183" s="231" t="s">
        <v>2762</v>
      </c>
      <c r="G183" s="232" t="s">
        <v>256</v>
      </c>
      <c r="H183" s="233">
        <v>15</v>
      </c>
      <c r="I183" s="234"/>
      <c r="J183" s="235">
        <f>ROUND(I183*H183,2)</f>
        <v>0</v>
      </c>
      <c r="K183" s="231" t="s">
        <v>1</v>
      </c>
      <c r="L183" s="46"/>
      <c r="M183" s="236" t="s">
        <v>1</v>
      </c>
      <c r="N183" s="237" t="s">
        <v>50</v>
      </c>
      <c r="O183" s="93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40" t="s">
        <v>199</v>
      </c>
      <c r="AT183" s="240" t="s">
        <v>196</v>
      </c>
      <c r="AU183" s="240" t="s">
        <v>94</v>
      </c>
      <c r="AY183" s="18" t="s">
        <v>193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92</v>
      </c>
      <c r="BK183" s="241">
        <f>ROUND(I183*H183,2)</f>
        <v>0</v>
      </c>
      <c r="BL183" s="18" t="s">
        <v>199</v>
      </c>
      <c r="BM183" s="240" t="s">
        <v>2979</v>
      </c>
    </row>
    <row r="184" s="2" customFormat="1" ht="24.15" customHeight="1">
      <c r="A184" s="40"/>
      <c r="B184" s="41"/>
      <c r="C184" s="229" t="s">
        <v>555</v>
      </c>
      <c r="D184" s="229" t="s">
        <v>196</v>
      </c>
      <c r="E184" s="230" t="s">
        <v>2980</v>
      </c>
      <c r="F184" s="231" t="s">
        <v>2764</v>
      </c>
      <c r="G184" s="232" t="s">
        <v>256</v>
      </c>
      <c r="H184" s="233">
        <v>50</v>
      </c>
      <c r="I184" s="234"/>
      <c r="J184" s="235">
        <f>ROUND(I184*H184,2)</f>
        <v>0</v>
      </c>
      <c r="K184" s="231" t="s">
        <v>1</v>
      </c>
      <c r="L184" s="46"/>
      <c r="M184" s="236" t="s">
        <v>1</v>
      </c>
      <c r="N184" s="237" t="s">
        <v>50</v>
      </c>
      <c r="O184" s="93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40" t="s">
        <v>199</v>
      </c>
      <c r="AT184" s="240" t="s">
        <v>196</v>
      </c>
      <c r="AU184" s="240" t="s">
        <v>94</v>
      </c>
      <c r="AY184" s="18" t="s">
        <v>193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92</v>
      </c>
      <c r="BK184" s="241">
        <f>ROUND(I184*H184,2)</f>
        <v>0</v>
      </c>
      <c r="BL184" s="18" t="s">
        <v>199</v>
      </c>
      <c r="BM184" s="240" t="s">
        <v>2981</v>
      </c>
    </row>
    <row r="185" s="2" customFormat="1" ht="49.05" customHeight="1">
      <c r="A185" s="40"/>
      <c r="B185" s="41"/>
      <c r="C185" s="229" t="s">
        <v>562</v>
      </c>
      <c r="D185" s="229" t="s">
        <v>196</v>
      </c>
      <c r="E185" s="230" t="s">
        <v>2982</v>
      </c>
      <c r="F185" s="231" t="s">
        <v>2766</v>
      </c>
      <c r="G185" s="232" t="s">
        <v>207</v>
      </c>
      <c r="H185" s="233">
        <v>1</v>
      </c>
      <c r="I185" s="234"/>
      <c r="J185" s="235">
        <f>ROUND(I185*H185,2)</f>
        <v>0</v>
      </c>
      <c r="K185" s="231" t="s">
        <v>1</v>
      </c>
      <c r="L185" s="46"/>
      <c r="M185" s="236" t="s">
        <v>1</v>
      </c>
      <c r="N185" s="237" t="s">
        <v>50</v>
      </c>
      <c r="O185" s="93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40" t="s">
        <v>199</v>
      </c>
      <c r="AT185" s="240" t="s">
        <v>196</v>
      </c>
      <c r="AU185" s="240" t="s">
        <v>94</v>
      </c>
      <c r="AY185" s="18" t="s">
        <v>193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92</v>
      </c>
      <c r="BK185" s="241">
        <f>ROUND(I185*H185,2)</f>
        <v>0</v>
      </c>
      <c r="BL185" s="18" t="s">
        <v>199</v>
      </c>
      <c r="BM185" s="240" t="s">
        <v>2983</v>
      </c>
    </row>
    <row r="186" s="2" customFormat="1" ht="16.5" customHeight="1">
      <c r="A186" s="40"/>
      <c r="B186" s="41"/>
      <c r="C186" s="229" t="s">
        <v>568</v>
      </c>
      <c r="D186" s="229" t="s">
        <v>196</v>
      </c>
      <c r="E186" s="230" t="s">
        <v>2984</v>
      </c>
      <c r="F186" s="231" t="s">
        <v>2768</v>
      </c>
      <c r="G186" s="232" t="s">
        <v>230</v>
      </c>
      <c r="H186" s="233">
        <v>1</v>
      </c>
      <c r="I186" s="234"/>
      <c r="J186" s="235">
        <f>ROUND(I186*H186,2)</f>
        <v>0</v>
      </c>
      <c r="K186" s="231" t="s">
        <v>1</v>
      </c>
      <c r="L186" s="46"/>
      <c r="M186" s="236" t="s">
        <v>1</v>
      </c>
      <c r="N186" s="237" t="s">
        <v>50</v>
      </c>
      <c r="O186" s="93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40" t="s">
        <v>199</v>
      </c>
      <c r="AT186" s="240" t="s">
        <v>196</v>
      </c>
      <c r="AU186" s="240" t="s">
        <v>94</v>
      </c>
      <c r="AY186" s="18" t="s">
        <v>193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92</v>
      </c>
      <c r="BK186" s="241">
        <f>ROUND(I186*H186,2)</f>
        <v>0</v>
      </c>
      <c r="BL186" s="18" t="s">
        <v>199</v>
      </c>
      <c r="BM186" s="240" t="s">
        <v>2985</v>
      </c>
    </row>
    <row r="187" s="2" customFormat="1" ht="16.5" customHeight="1">
      <c r="A187" s="40"/>
      <c r="B187" s="41"/>
      <c r="C187" s="229" t="s">
        <v>572</v>
      </c>
      <c r="D187" s="229" t="s">
        <v>196</v>
      </c>
      <c r="E187" s="230" t="s">
        <v>2986</v>
      </c>
      <c r="F187" s="231" t="s">
        <v>2770</v>
      </c>
      <c r="G187" s="232" t="s">
        <v>230</v>
      </c>
      <c r="H187" s="233">
        <v>1</v>
      </c>
      <c r="I187" s="234"/>
      <c r="J187" s="235">
        <f>ROUND(I187*H187,2)</f>
        <v>0</v>
      </c>
      <c r="K187" s="231" t="s">
        <v>1</v>
      </c>
      <c r="L187" s="46"/>
      <c r="M187" s="236" t="s">
        <v>1</v>
      </c>
      <c r="N187" s="237" t="s">
        <v>50</v>
      </c>
      <c r="O187" s="93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40" t="s">
        <v>199</v>
      </c>
      <c r="AT187" s="240" t="s">
        <v>196</v>
      </c>
      <c r="AU187" s="240" t="s">
        <v>94</v>
      </c>
      <c r="AY187" s="18" t="s">
        <v>193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92</v>
      </c>
      <c r="BK187" s="241">
        <f>ROUND(I187*H187,2)</f>
        <v>0</v>
      </c>
      <c r="BL187" s="18" t="s">
        <v>199</v>
      </c>
      <c r="BM187" s="240" t="s">
        <v>2987</v>
      </c>
    </row>
    <row r="188" s="2" customFormat="1" ht="16.5" customHeight="1">
      <c r="A188" s="40"/>
      <c r="B188" s="41"/>
      <c r="C188" s="229" t="s">
        <v>580</v>
      </c>
      <c r="D188" s="229" t="s">
        <v>196</v>
      </c>
      <c r="E188" s="230" t="s">
        <v>2988</v>
      </c>
      <c r="F188" s="231" t="s">
        <v>2772</v>
      </c>
      <c r="G188" s="232" t="s">
        <v>230</v>
      </c>
      <c r="H188" s="233">
        <v>1</v>
      </c>
      <c r="I188" s="234"/>
      <c r="J188" s="235">
        <f>ROUND(I188*H188,2)</f>
        <v>0</v>
      </c>
      <c r="K188" s="231" t="s">
        <v>1</v>
      </c>
      <c r="L188" s="46"/>
      <c r="M188" s="236" t="s">
        <v>1</v>
      </c>
      <c r="N188" s="237" t="s">
        <v>50</v>
      </c>
      <c r="O188" s="93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40" t="s">
        <v>199</v>
      </c>
      <c r="AT188" s="240" t="s">
        <v>196</v>
      </c>
      <c r="AU188" s="240" t="s">
        <v>94</v>
      </c>
      <c r="AY188" s="18" t="s">
        <v>193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92</v>
      </c>
      <c r="BK188" s="241">
        <f>ROUND(I188*H188,2)</f>
        <v>0</v>
      </c>
      <c r="BL188" s="18" t="s">
        <v>199</v>
      </c>
      <c r="BM188" s="240" t="s">
        <v>2989</v>
      </c>
    </row>
    <row r="189" s="2" customFormat="1" ht="16.5" customHeight="1">
      <c r="A189" s="40"/>
      <c r="B189" s="41"/>
      <c r="C189" s="229" t="s">
        <v>582</v>
      </c>
      <c r="D189" s="229" t="s">
        <v>196</v>
      </c>
      <c r="E189" s="230" t="s">
        <v>2990</v>
      </c>
      <c r="F189" s="231" t="s">
        <v>2774</v>
      </c>
      <c r="G189" s="232" t="s">
        <v>230</v>
      </c>
      <c r="H189" s="233">
        <v>3</v>
      </c>
      <c r="I189" s="234"/>
      <c r="J189" s="235">
        <f>ROUND(I189*H189,2)</f>
        <v>0</v>
      </c>
      <c r="K189" s="231" t="s">
        <v>1</v>
      </c>
      <c r="L189" s="46"/>
      <c r="M189" s="236" t="s">
        <v>1</v>
      </c>
      <c r="N189" s="237" t="s">
        <v>50</v>
      </c>
      <c r="O189" s="93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40" t="s">
        <v>199</v>
      </c>
      <c r="AT189" s="240" t="s">
        <v>196</v>
      </c>
      <c r="AU189" s="240" t="s">
        <v>94</v>
      </c>
      <c r="AY189" s="18" t="s">
        <v>193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92</v>
      </c>
      <c r="BK189" s="241">
        <f>ROUND(I189*H189,2)</f>
        <v>0</v>
      </c>
      <c r="BL189" s="18" t="s">
        <v>199</v>
      </c>
      <c r="BM189" s="240" t="s">
        <v>2991</v>
      </c>
    </row>
    <row r="190" s="2" customFormat="1" ht="44.25" customHeight="1">
      <c r="A190" s="40"/>
      <c r="B190" s="41"/>
      <c r="C190" s="229" t="s">
        <v>584</v>
      </c>
      <c r="D190" s="229" t="s">
        <v>196</v>
      </c>
      <c r="E190" s="230" t="s">
        <v>2992</v>
      </c>
      <c r="F190" s="231" t="s">
        <v>2776</v>
      </c>
      <c r="G190" s="232" t="s">
        <v>207</v>
      </c>
      <c r="H190" s="233">
        <v>1</v>
      </c>
      <c r="I190" s="234"/>
      <c r="J190" s="235">
        <f>ROUND(I190*H190,2)</f>
        <v>0</v>
      </c>
      <c r="K190" s="231" t="s">
        <v>1</v>
      </c>
      <c r="L190" s="46"/>
      <c r="M190" s="236" t="s">
        <v>1</v>
      </c>
      <c r="N190" s="237" t="s">
        <v>50</v>
      </c>
      <c r="O190" s="93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40" t="s">
        <v>199</v>
      </c>
      <c r="AT190" s="240" t="s">
        <v>196</v>
      </c>
      <c r="AU190" s="240" t="s">
        <v>94</v>
      </c>
      <c r="AY190" s="18" t="s">
        <v>193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92</v>
      </c>
      <c r="BK190" s="241">
        <f>ROUND(I190*H190,2)</f>
        <v>0</v>
      </c>
      <c r="BL190" s="18" t="s">
        <v>199</v>
      </c>
      <c r="BM190" s="240" t="s">
        <v>2993</v>
      </c>
    </row>
    <row r="191" s="2" customFormat="1" ht="37.8" customHeight="1">
      <c r="A191" s="40"/>
      <c r="B191" s="41"/>
      <c r="C191" s="229" t="s">
        <v>586</v>
      </c>
      <c r="D191" s="229" t="s">
        <v>196</v>
      </c>
      <c r="E191" s="230" t="s">
        <v>2994</v>
      </c>
      <c r="F191" s="231" t="s">
        <v>2995</v>
      </c>
      <c r="G191" s="232" t="s">
        <v>207</v>
      </c>
      <c r="H191" s="233">
        <v>1</v>
      </c>
      <c r="I191" s="234"/>
      <c r="J191" s="235">
        <f>ROUND(I191*H191,2)</f>
        <v>0</v>
      </c>
      <c r="K191" s="231" t="s">
        <v>1</v>
      </c>
      <c r="L191" s="46"/>
      <c r="M191" s="236" t="s">
        <v>1</v>
      </c>
      <c r="N191" s="237" t="s">
        <v>50</v>
      </c>
      <c r="O191" s="93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40" t="s">
        <v>199</v>
      </c>
      <c r="AT191" s="240" t="s">
        <v>196</v>
      </c>
      <c r="AU191" s="240" t="s">
        <v>94</v>
      </c>
      <c r="AY191" s="18" t="s">
        <v>193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92</v>
      </c>
      <c r="BK191" s="241">
        <f>ROUND(I191*H191,2)</f>
        <v>0</v>
      </c>
      <c r="BL191" s="18" t="s">
        <v>199</v>
      </c>
      <c r="BM191" s="240" t="s">
        <v>2996</v>
      </c>
    </row>
    <row r="192" s="2" customFormat="1" ht="44.25" customHeight="1">
      <c r="A192" s="40"/>
      <c r="B192" s="41"/>
      <c r="C192" s="229" t="s">
        <v>592</v>
      </c>
      <c r="D192" s="229" t="s">
        <v>196</v>
      </c>
      <c r="E192" s="230" t="s">
        <v>2997</v>
      </c>
      <c r="F192" s="231" t="s">
        <v>2998</v>
      </c>
      <c r="G192" s="232" t="s">
        <v>207</v>
      </c>
      <c r="H192" s="233">
        <v>1</v>
      </c>
      <c r="I192" s="234"/>
      <c r="J192" s="235">
        <f>ROUND(I192*H192,2)</f>
        <v>0</v>
      </c>
      <c r="K192" s="231" t="s">
        <v>1</v>
      </c>
      <c r="L192" s="46"/>
      <c r="M192" s="236" t="s">
        <v>1</v>
      </c>
      <c r="N192" s="237" t="s">
        <v>50</v>
      </c>
      <c r="O192" s="93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40" t="s">
        <v>199</v>
      </c>
      <c r="AT192" s="240" t="s">
        <v>196</v>
      </c>
      <c r="AU192" s="240" t="s">
        <v>94</v>
      </c>
      <c r="AY192" s="18" t="s">
        <v>193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92</v>
      </c>
      <c r="BK192" s="241">
        <f>ROUND(I192*H192,2)</f>
        <v>0</v>
      </c>
      <c r="BL192" s="18" t="s">
        <v>199</v>
      </c>
      <c r="BM192" s="240" t="s">
        <v>2999</v>
      </c>
    </row>
    <row r="193" s="2" customFormat="1" ht="16.5" customHeight="1">
      <c r="A193" s="40"/>
      <c r="B193" s="41"/>
      <c r="C193" s="229" t="s">
        <v>598</v>
      </c>
      <c r="D193" s="229" t="s">
        <v>196</v>
      </c>
      <c r="E193" s="230" t="s">
        <v>3000</v>
      </c>
      <c r="F193" s="231" t="s">
        <v>2782</v>
      </c>
      <c r="G193" s="232" t="s">
        <v>230</v>
      </c>
      <c r="H193" s="233">
        <v>150</v>
      </c>
      <c r="I193" s="234"/>
      <c r="J193" s="235">
        <f>ROUND(I193*H193,2)</f>
        <v>0</v>
      </c>
      <c r="K193" s="231" t="s">
        <v>1</v>
      </c>
      <c r="L193" s="46"/>
      <c r="M193" s="236" t="s">
        <v>1</v>
      </c>
      <c r="N193" s="237" t="s">
        <v>50</v>
      </c>
      <c r="O193" s="93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40" t="s">
        <v>199</v>
      </c>
      <c r="AT193" s="240" t="s">
        <v>196</v>
      </c>
      <c r="AU193" s="240" t="s">
        <v>94</v>
      </c>
      <c r="AY193" s="18" t="s">
        <v>193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92</v>
      </c>
      <c r="BK193" s="241">
        <f>ROUND(I193*H193,2)</f>
        <v>0</v>
      </c>
      <c r="BL193" s="18" t="s">
        <v>199</v>
      </c>
      <c r="BM193" s="240" t="s">
        <v>3001</v>
      </c>
    </row>
    <row r="194" s="2" customFormat="1" ht="55.5" customHeight="1">
      <c r="A194" s="40"/>
      <c r="B194" s="41"/>
      <c r="C194" s="229" t="s">
        <v>604</v>
      </c>
      <c r="D194" s="229" t="s">
        <v>196</v>
      </c>
      <c r="E194" s="230" t="s">
        <v>3002</v>
      </c>
      <c r="F194" s="231" t="s">
        <v>3003</v>
      </c>
      <c r="G194" s="232" t="s">
        <v>256</v>
      </c>
      <c r="H194" s="233">
        <v>38</v>
      </c>
      <c r="I194" s="234"/>
      <c r="J194" s="235">
        <f>ROUND(I194*H194,2)</f>
        <v>0</v>
      </c>
      <c r="K194" s="231" t="s">
        <v>1</v>
      </c>
      <c r="L194" s="46"/>
      <c r="M194" s="236" t="s">
        <v>1</v>
      </c>
      <c r="N194" s="237" t="s">
        <v>50</v>
      </c>
      <c r="O194" s="93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40" t="s">
        <v>199</v>
      </c>
      <c r="AT194" s="240" t="s">
        <v>196</v>
      </c>
      <c r="AU194" s="240" t="s">
        <v>94</v>
      </c>
      <c r="AY194" s="18" t="s">
        <v>193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92</v>
      </c>
      <c r="BK194" s="241">
        <f>ROUND(I194*H194,2)</f>
        <v>0</v>
      </c>
      <c r="BL194" s="18" t="s">
        <v>199</v>
      </c>
      <c r="BM194" s="240" t="s">
        <v>3004</v>
      </c>
    </row>
    <row r="195" s="2" customFormat="1" ht="55.5" customHeight="1">
      <c r="A195" s="40"/>
      <c r="B195" s="41"/>
      <c r="C195" s="229" t="s">
        <v>608</v>
      </c>
      <c r="D195" s="229" t="s">
        <v>196</v>
      </c>
      <c r="E195" s="230" t="s">
        <v>3005</v>
      </c>
      <c r="F195" s="231" t="s">
        <v>3006</v>
      </c>
      <c r="G195" s="232" t="s">
        <v>256</v>
      </c>
      <c r="H195" s="233">
        <v>10</v>
      </c>
      <c r="I195" s="234"/>
      <c r="J195" s="235">
        <f>ROUND(I195*H195,2)</f>
        <v>0</v>
      </c>
      <c r="K195" s="231" t="s">
        <v>1</v>
      </c>
      <c r="L195" s="46"/>
      <c r="M195" s="236" t="s">
        <v>1</v>
      </c>
      <c r="N195" s="237" t="s">
        <v>50</v>
      </c>
      <c r="O195" s="93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40" t="s">
        <v>199</v>
      </c>
      <c r="AT195" s="240" t="s">
        <v>196</v>
      </c>
      <c r="AU195" s="240" t="s">
        <v>94</v>
      </c>
      <c r="AY195" s="18" t="s">
        <v>193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92</v>
      </c>
      <c r="BK195" s="241">
        <f>ROUND(I195*H195,2)</f>
        <v>0</v>
      </c>
      <c r="BL195" s="18" t="s">
        <v>199</v>
      </c>
      <c r="BM195" s="240" t="s">
        <v>3007</v>
      </c>
    </row>
    <row r="196" s="2" customFormat="1" ht="66.75" customHeight="1">
      <c r="A196" s="40"/>
      <c r="B196" s="41"/>
      <c r="C196" s="229" t="s">
        <v>614</v>
      </c>
      <c r="D196" s="229" t="s">
        <v>196</v>
      </c>
      <c r="E196" s="230" t="s">
        <v>3008</v>
      </c>
      <c r="F196" s="231" t="s">
        <v>3009</v>
      </c>
      <c r="G196" s="232" t="s">
        <v>256</v>
      </c>
      <c r="H196" s="233">
        <v>17</v>
      </c>
      <c r="I196" s="234"/>
      <c r="J196" s="235">
        <f>ROUND(I196*H196,2)</f>
        <v>0</v>
      </c>
      <c r="K196" s="231" t="s">
        <v>1</v>
      </c>
      <c r="L196" s="46"/>
      <c r="M196" s="236" t="s">
        <v>1</v>
      </c>
      <c r="N196" s="237" t="s">
        <v>50</v>
      </c>
      <c r="O196" s="93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40" t="s">
        <v>199</v>
      </c>
      <c r="AT196" s="240" t="s">
        <v>196</v>
      </c>
      <c r="AU196" s="240" t="s">
        <v>94</v>
      </c>
      <c r="AY196" s="18" t="s">
        <v>193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92</v>
      </c>
      <c r="BK196" s="241">
        <f>ROUND(I196*H196,2)</f>
        <v>0</v>
      </c>
      <c r="BL196" s="18" t="s">
        <v>199</v>
      </c>
      <c r="BM196" s="240" t="s">
        <v>3010</v>
      </c>
    </row>
    <row r="197" s="2" customFormat="1" ht="66.75" customHeight="1">
      <c r="A197" s="40"/>
      <c r="B197" s="41"/>
      <c r="C197" s="229" t="s">
        <v>618</v>
      </c>
      <c r="D197" s="229" t="s">
        <v>196</v>
      </c>
      <c r="E197" s="230" t="s">
        <v>3011</v>
      </c>
      <c r="F197" s="231" t="s">
        <v>3012</v>
      </c>
      <c r="G197" s="232" t="s">
        <v>256</v>
      </c>
      <c r="H197" s="233">
        <v>4</v>
      </c>
      <c r="I197" s="234"/>
      <c r="J197" s="235">
        <f>ROUND(I197*H197,2)</f>
        <v>0</v>
      </c>
      <c r="K197" s="231" t="s">
        <v>1</v>
      </c>
      <c r="L197" s="46"/>
      <c r="M197" s="236" t="s">
        <v>1</v>
      </c>
      <c r="N197" s="237" t="s">
        <v>50</v>
      </c>
      <c r="O197" s="93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40" t="s">
        <v>199</v>
      </c>
      <c r="AT197" s="240" t="s">
        <v>196</v>
      </c>
      <c r="AU197" s="240" t="s">
        <v>94</v>
      </c>
      <c r="AY197" s="18" t="s">
        <v>193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92</v>
      </c>
      <c r="BK197" s="241">
        <f>ROUND(I197*H197,2)</f>
        <v>0</v>
      </c>
      <c r="BL197" s="18" t="s">
        <v>199</v>
      </c>
      <c r="BM197" s="240" t="s">
        <v>3013</v>
      </c>
    </row>
    <row r="198" s="2" customFormat="1" ht="24.15" customHeight="1">
      <c r="A198" s="40"/>
      <c r="B198" s="41"/>
      <c r="C198" s="229" t="s">
        <v>622</v>
      </c>
      <c r="D198" s="229" t="s">
        <v>196</v>
      </c>
      <c r="E198" s="230" t="s">
        <v>3014</v>
      </c>
      <c r="F198" s="231" t="s">
        <v>3015</v>
      </c>
      <c r="G198" s="232" t="s">
        <v>256</v>
      </c>
      <c r="H198" s="233">
        <v>2</v>
      </c>
      <c r="I198" s="234"/>
      <c r="J198" s="235">
        <f>ROUND(I198*H198,2)</f>
        <v>0</v>
      </c>
      <c r="K198" s="231" t="s">
        <v>1</v>
      </c>
      <c r="L198" s="46"/>
      <c r="M198" s="236" t="s">
        <v>1</v>
      </c>
      <c r="N198" s="237" t="s">
        <v>50</v>
      </c>
      <c r="O198" s="93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40" t="s">
        <v>199</v>
      </c>
      <c r="AT198" s="240" t="s">
        <v>196</v>
      </c>
      <c r="AU198" s="240" t="s">
        <v>94</v>
      </c>
      <c r="AY198" s="18" t="s">
        <v>193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92</v>
      </c>
      <c r="BK198" s="241">
        <f>ROUND(I198*H198,2)</f>
        <v>0</v>
      </c>
      <c r="BL198" s="18" t="s">
        <v>199</v>
      </c>
      <c r="BM198" s="240" t="s">
        <v>3016</v>
      </c>
    </row>
    <row r="199" s="2" customFormat="1" ht="16.5" customHeight="1">
      <c r="A199" s="40"/>
      <c r="B199" s="41"/>
      <c r="C199" s="229" t="s">
        <v>629</v>
      </c>
      <c r="D199" s="229" t="s">
        <v>196</v>
      </c>
      <c r="E199" s="230" t="s">
        <v>3017</v>
      </c>
      <c r="F199" s="231" t="s">
        <v>3018</v>
      </c>
      <c r="G199" s="232" t="s">
        <v>256</v>
      </c>
      <c r="H199" s="233">
        <v>1</v>
      </c>
      <c r="I199" s="234"/>
      <c r="J199" s="235">
        <f>ROUND(I199*H199,2)</f>
        <v>0</v>
      </c>
      <c r="K199" s="231" t="s">
        <v>1</v>
      </c>
      <c r="L199" s="46"/>
      <c r="M199" s="236" t="s">
        <v>1</v>
      </c>
      <c r="N199" s="237" t="s">
        <v>50</v>
      </c>
      <c r="O199" s="93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40" t="s">
        <v>199</v>
      </c>
      <c r="AT199" s="240" t="s">
        <v>196</v>
      </c>
      <c r="AU199" s="240" t="s">
        <v>94</v>
      </c>
      <c r="AY199" s="18" t="s">
        <v>193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92</v>
      </c>
      <c r="BK199" s="241">
        <f>ROUND(I199*H199,2)</f>
        <v>0</v>
      </c>
      <c r="BL199" s="18" t="s">
        <v>199</v>
      </c>
      <c r="BM199" s="240" t="s">
        <v>3019</v>
      </c>
    </row>
    <row r="200" s="2" customFormat="1" ht="24.15" customHeight="1">
      <c r="A200" s="40"/>
      <c r="B200" s="41"/>
      <c r="C200" s="229" t="s">
        <v>633</v>
      </c>
      <c r="D200" s="229" t="s">
        <v>196</v>
      </c>
      <c r="E200" s="230" t="s">
        <v>3020</v>
      </c>
      <c r="F200" s="231" t="s">
        <v>3021</v>
      </c>
      <c r="G200" s="232" t="s">
        <v>256</v>
      </c>
      <c r="H200" s="233">
        <v>1</v>
      </c>
      <c r="I200" s="234"/>
      <c r="J200" s="235">
        <f>ROUND(I200*H200,2)</f>
        <v>0</v>
      </c>
      <c r="K200" s="231" t="s">
        <v>1</v>
      </c>
      <c r="L200" s="46"/>
      <c r="M200" s="236" t="s">
        <v>1</v>
      </c>
      <c r="N200" s="237" t="s">
        <v>50</v>
      </c>
      <c r="O200" s="93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40" t="s">
        <v>199</v>
      </c>
      <c r="AT200" s="240" t="s">
        <v>196</v>
      </c>
      <c r="AU200" s="240" t="s">
        <v>94</v>
      </c>
      <c r="AY200" s="18" t="s">
        <v>193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92</v>
      </c>
      <c r="BK200" s="241">
        <f>ROUND(I200*H200,2)</f>
        <v>0</v>
      </c>
      <c r="BL200" s="18" t="s">
        <v>199</v>
      </c>
      <c r="BM200" s="240" t="s">
        <v>3022</v>
      </c>
    </row>
    <row r="201" s="2" customFormat="1" ht="24.15" customHeight="1">
      <c r="A201" s="40"/>
      <c r="B201" s="41"/>
      <c r="C201" s="229" t="s">
        <v>637</v>
      </c>
      <c r="D201" s="229" t="s">
        <v>196</v>
      </c>
      <c r="E201" s="230" t="s">
        <v>3023</v>
      </c>
      <c r="F201" s="231" t="s">
        <v>3024</v>
      </c>
      <c r="G201" s="232" t="s">
        <v>256</v>
      </c>
      <c r="H201" s="233">
        <v>2</v>
      </c>
      <c r="I201" s="234"/>
      <c r="J201" s="235">
        <f>ROUND(I201*H201,2)</f>
        <v>0</v>
      </c>
      <c r="K201" s="231" t="s">
        <v>1</v>
      </c>
      <c r="L201" s="46"/>
      <c r="M201" s="236" t="s">
        <v>1</v>
      </c>
      <c r="N201" s="237" t="s">
        <v>50</v>
      </c>
      <c r="O201" s="93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40" t="s">
        <v>199</v>
      </c>
      <c r="AT201" s="240" t="s">
        <v>196</v>
      </c>
      <c r="AU201" s="240" t="s">
        <v>94</v>
      </c>
      <c r="AY201" s="18" t="s">
        <v>193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92</v>
      </c>
      <c r="BK201" s="241">
        <f>ROUND(I201*H201,2)</f>
        <v>0</v>
      </c>
      <c r="BL201" s="18" t="s">
        <v>199</v>
      </c>
      <c r="BM201" s="240" t="s">
        <v>3025</v>
      </c>
    </row>
    <row r="202" s="2" customFormat="1" ht="55.5" customHeight="1">
      <c r="A202" s="40"/>
      <c r="B202" s="41"/>
      <c r="C202" s="229" t="s">
        <v>641</v>
      </c>
      <c r="D202" s="229" t="s">
        <v>196</v>
      </c>
      <c r="E202" s="230" t="s">
        <v>3026</v>
      </c>
      <c r="F202" s="231" t="s">
        <v>3027</v>
      </c>
      <c r="G202" s="232" t="s">
        <v>256</v>
      </c>
      <c r="H202" s="233">
        <v>2</v>
      </c>
      <c r="I202" s="234"/>
      <c r="J202" s="235">
        <f>ROUND(I202*H202,2)</f>
        <v>0</v>
      </c>
      <c r="K202" s="231" t="s">
        <v>1</v>
      </c>
      <c r="L202" s="46"/>
      <c r="M202" s="236" t="s">
        <v>1</v>
      </c>
      <c r="N202" s="237" t="s">
        <v>50</v>
      </c>
      <c r="O202" s="93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40" t="s">
        <v>199</v>
      </c>
      <c r="AT202" s="240" t="s">
        <v>196</v>
      </c>
      <c r="AU202" s="240" t="s">
        <v>94</v>
      </c>
      <c r="AY202" s="18" t="s">
        <v>193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92</v>
      </c>
      <c r="BK202" s="241">
        <f>ROUND(I202*H202,2)</f>
        <v>0</v>
      </c>
      <c r="BL202" s="18" t="s">
        <v>199</v>
      </c>
      <c r="BM202" s="240" t="s">
        <v>3028</v>
      </c>
    </row>
    <row r="203" s="2" customFormat="1" ht="16.5" customHeight="1">
      <c r="A203" s="40"/>
      <c r="B203" s="41"/>
      <c r="C203" s="229" t="s">
        <v>646</v>
      </c>
      <c r="D203" s="229" t="s">
        <v>196</v>
      </c>
      <c r="E203" s="230" t="s">
        <v>3029</v>
      </c>
      <c r="F203" s="231" t="s">
        <v>3030</v>
      </c>
      <c r="G203" s="232" t="s">
        <v>256</v>
      </c>
      <c r="H203" s="233">
        <v>1</v>
      </c>
      <c r="I203" s="234"/>
      <c r="J203" s="235">
        <f>ROUND(I203*H203,2)</f>
        <v>0</v>
      </c>
      <c r="K203" s="231" t="s">
        <v>1</v>
      </c>
      <c r="L203" s="46"/>
      <c r="M203" s="236" t="s">
        <v>1</v>
      </c>
      <c r="N203" s="237" t="s">
        <v>50</v>
      </c>
      <c r="O203" s="93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40" t="s">
        <v>199</v>
      </c>
      <c r="AT203" s="240" t="s">
        <v>196</v>
      </c>
      <c r="AU203" s="240" t="s">
        <v>94</v>
      </c>
      <c r="AY203" s="18" t="s">
        <v>193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92</v>
      </c>
      <c r="BK203" s="241">
        <f>ROUND(I203*H203,2)</f>
        <v>0</v>
      </c>
      <c r="BL203" s="18" t="s">
        <v>199</v>
      </c>
      <c r="BM203" s="240" t="s">
        <v>3031</v>
      </c>
    </row>
    <row r="204" s="2" customFormat="1" ht="44.25" customHeight="1">
      <c r="A204" s="40"/>
      <c r="B204" s="41"/>
      <c r="C204" s="229" t="s">
        <v>656</v>
      </c>
      <c r="D204" s="229" t="s">
        <v>196</v>
      </c>
      <c r="E204" s="230" t="s">
        <v>3032</v>
      </c>
      <c r="F204" s="231" t="s">
        <v>3033</v>
      </c>
      <c r="G204" s="232" t="s">
        <v>207</v>
      </c>
      <c r="H204" s="233">
        <v>1</v>
      </c>
      <c r="I204" s="234"/>
      <c r="J204" s="235">
        <f>ROUND(I204*H204,2)</f>
        <v>0</v>
      </c>
      <c r="K204" s="231" t="s">
        <v>1</v>
      </c>
      <c r="L204" s="46"/>
      <c r="M204" s="236" t="s">
        <v>1</v>
      </c>
      <c r="N204" s="237" t="s">
        <v>50</v>
      </c>
      <c r="O204" s="93"/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40" t="s">
        <v>199</v>
      </c>
      <c r="AT204" s="240" t="s">
        <v>196</v>
      </c>
      <c r="AU204" s="240" t="s">
        <v>94</v>
      </c>
      <c r="AY204" s="18" t="s">
        <v>193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92</v>
      </c>
      <c r="BK204" s="241">
        <f>ROUND(I204*H204,2)</f>
        <v>0</v>
      </c>
      <c r="BL204" s="18" t="s">
        <v>199</v>
      </c>
      <c r="BM204" s="240" t="s">
        <v>3034</v>
      </c>
    </row>
    <row r="205" s="2" customFormat="1" ht="76.35" customHeight="1">
      <c r="A205" s="40"/>
      <c r="B205" s="41"/>
      <c r="C205" s="229" t="s">
        <v>662</v>
      </c>
      <c r="D205" s="229" t="s">
        <v>196</v>
      </c>
      <c r="E205" s="230" t="s">
        <v>3035</v>
      </c>
      <c r="F205" s="231" t="s">
        <v>3036</v>
      </c>
      <c r="G205" s="232" t="s">
        <v>2223</v>
      </c>
      <c r="H205" s="233">
        <v>200</v>
      </c>
      <c r="I205" s="234"/>
      <c r="J205" s="235">
        <f>ROUND(I205*H205,2)</f>
        <v>0</v>
      </c>
      <c r="K205" s="231" t="s">
        <v>1</v>
      </c>
      <c r="L205" s="46"/>
      <c r="M205" s="236" t="s">
        <v>1</v>
      </c>
      <c r="N205" s="237" t="s">
        <v>50</v>
      </c>
      <c r="O205" s="93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40" t="s">
        <v>199</v>
      </c>
      <c r="AT205" s="240" t="s">
        <v>196</v>
      </c>
      <c r="AU205" s="240" t="s">
        <v>94</v>
      </c>
      <c r="AY205" s="18" t="s">
        <v>193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92</v>
      </c>
      <c r="BK205" s="241">
        <f>ROUND(I205*H205,2)</f>
        <v>0</v>
      </c>
      <c r="BL205" s="18" t="s">
        <v>199</v>
      </c>
      <c r="BM205" s="240" t="s">
        <v>3037</v>
      </c>
    </row>
    <row r="206" s="2" customFormat="1" ht="76.35" customHeight="1">
      <c r="A206" s="40"/>
      <c r="B206" s="41"/>
      <c r="C206" s="229" t="s">
        <v>666</v>
      </c>
      <c r="D206" s="229" t="s">
        <v>196</v>
      </c>
      <c r="E206" s="230" t="s">
        <v>3038</v>
      </c>
      <c r="F206" s="231" t="s">
        <v>3039</v>
      </c>
      <c r="G206" s="232" t="s">
        <v>207</v>
      </c>
      <c r="H206" s="233">
        <v>1</v>
      </c>
      <c r="I206" s="234"/>
      <c r="J206" s="235">
        <f>ROUND(I206*H206,2)</f>
        <v>0</v>
      </c>
      <c r="K206" s="231" t="s">
        <v>1</v>
      </c>
      <c r="L206" s="46"/>
      <c r="M206" s="236" t="s">
        <v>1</v>
      </c>
      <c r="N206" s="237" t="s">
        <v>50</v>
      </c>
      <c r="O206" s="93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40" t="s">
        <v>199</v>
      </c>
      <c r="AT206" s="240" t="s">
        <v>196</v>
      </c>
      <c r="AU206" s="240" t="s">
        <v>94</v>
      </c>
      <c r="AY206" s="18" t="s">
        <v>193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92</v>
      </c>
      <c r="BK206" s="241">
        <f>ROUND(I206*H206,2)</f>
        <v>0</v>
      </c>
      <c r="BL206" s="18" t="s">
        <v>199</v>
      </c>
      <c r="BM206" s="240" t="s">
        <v>3040</v>
      </c>
    </row>
    <row r="207" s="2" customFormat="1" ht="62.7" customHeight="1">
      <c r="A207" s="40"/>
      <c r="B207" s="41"/>
      <c r="C207" s="229" t="s">
        <v>670</v>
      </c>
      <c r="D207" s="229" t="s">
        <v>196</v>
      </c>
      <c r="E207" s="230" t="s">
        <v>3041</v>
      </c>
      <c r="F207" s="231" t="s">
        <v>3042</v>
      </c>
      <c r="G207" s="232" t="s">
        <v>207</v>
      </c>
      <c r="H207" s="233">
        <v>1</v>
      </c>
      <c r="I207" s="234"/>
      <c r="J207" s="235">
        <f>ROUND(I207*H207,2)</f>
        <v>0</v>
      </c>
      <c r="K207" s="231" t="s">
        <v>1</v>
      </c>
      <c r="L207" s="46"/>
      <c r="M207" s="236" t="s">
        <v>1</v>
      </c>
      <c r="N207" s="237" t="s">
        <v>50</v>
      </c>
      <c r="O207" s="93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40" t="s">
        <v>199</v>
      </c>
      <c r="AT207" s="240" t="s">
        <v>196</v>
      </c>
      <c r="AU207" s="240" t="s">
        <v>94</v>
      </c>
      <c r="AY207" s="18" t="s">
        <v>193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92</v>
      </c>
      <c r="BK207" s="241">
        <f>ROUND(I207*H207,2)</f>
        <v>0</v>
      </c>
      <c r="BL207" s="18" t="s">
        <v>199</v>
      </c>
      <c r="BM207" s="240" t="s">
        <v>3043</v>
      </c>
    </row>
    <row r="208" s="2" customFormat="1" ht="66.75" customHeight="1">
      <c r="A208" s="40"/>
      <c r="B208" s="41"/>
      <c r="C208" s="229" t="s">
        <v>678</v>
      </c>
      <c r="D208" s="229" t="s">
        <v>196</v>
      </c>
      <c r="E208" s="230" t="s">
        <v>3044</v>
      </c>
      <c r="F208" s="231" t="s">
        <v>3045</v>
      </c>
      <c r="G208" s="232" t="s">
        <v>2223</v>
      </c>
      <c r="H208" s="233">
        <v>100</v>
      </c>
      <c r="I208" s="234"/>
      <c r="J208" s="235">
        <f>ROUND(I208*H208,2)</f>
        <v>0</v>
      </c>
      <c r="K208" s="231" t="s">
        <v>1</v>
      </c>
      <c r="L208" s="46"/>
      <c r="M208" s="236" t="s">
        <v>1</v>
      </c>
      <c r="N208" s="237" t="s">
        <v>50</v>
      </c>
      <c r="O208" s="93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40" t="s">
        <v>199</v>
      </c>
      <c r="AT208" s="240" t="s">
        <v>196</v>
      </c>
      <c r="AU208" s="240" t="s">
        <v>94</v>
      </c>
      <c r="AY208" s="18" t="s">
        <v>193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92</v>
      </c>
      <c r="BK208" s="241">
        <f>ROUND(I208*H208,2)</f>
        <v>0</v>
      </c>
      <c r="BL208" s="18" t="s">
        <v>199</v>
      </c>
      <c r="BM208" s="240" t="s">
        <v>3046</v>
      </c>
    </row>
    <row r="209" s="2" customFormat="1" ht="62.7" customHeight="1">
      <c r="A209" s="40"/>
      <c r="B209" s="41"/>
      <c r="C209" s="229" t="s">
        <v>688</v>
      </c>
      <c r="D209" s="229" t="s">
        <v>196</v>
      </c>
      <c r="E209" s="230" t="s">
        <v>3047</v>
      </c>
      <c r="F209" s="231" t="s">
        <v>3048</v>
      </c>
      <c r="G209" s="232" t="s">
        <v>207</v>
      </c>
      <c r="H209" s="233">
        <v>1</v>
      </c>
      <c r="I209" s="234"/>
      <c r="J209" s="235">
        <f>ROUND(I209*H209,2)</f>
        <v>0</v>
      </c>
      <c r="K209" s="231" t="s">
        <v>1</v>
      </c>
      <c r="L209" s="46"/>
      <c r="M209" s="236" t="s">
        <v>1</v>
      </c>
      <c r="N209" s="237" t="s">
        <v>50</v>
      </c>
      <c r="O209" s="93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40" t="s">
        <v>199</v>
      </c>
      <c r="AT209" s="240" t="s">
        <v>196</v>
      </c>
      <c r="AU209" s="240" t="s">
        <v>94</v>
      </c>
      <c r="AY209" s="18" t="s">
        <v>193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92</v>
      </c>
      <c r="BK209" s="241">
        <f>ROUND(I209*H209,2)</f>
        <v>0</v>
      </c>
      <c r="BL209" s="18" t="s">
        <v>199</v>
      </c>
      <c r="BM209" s="240" t="s">
        <v>3049</v>
      </c>
    </row>
    <row r="210" s="2" customFormat="1" ht="62.7" customHeight="1">
      <c r="A210" s="40"/>
      <c r="B210" s="41"/>
      <c r="C210" s="229" t="s">
        <v>693</v>
      </c>
      <c r="D210" s="229" t="s">
        <v>196</v>
      </c>
      <c r="E210" s="230" t="s">
        <v>3050</v>
      </c>
      <c r="F210" s="231" t="s">
        <v>3051</v>
      </c>
      <c r="G210" s="232" t="s">
        <v>207</v>
      </c>
      <c r="H210" s="233">
        <v>1</v>
      </c>
      <c r="I210" s="234"/>
      <c r="J210" s="235">
        <f>ROUND(I210*H210,2)</f>
        <v>0</v>
      </c>
      <c r="K210" s="231" t="s">
        <v>1</v>
      </c>
      <c r="L210" s="46"/>
      <c r="M210" s="236" t="s">
        <v>1</v>
      </c>
      <c r="N210" s="237" t="s">
        <v>50</v>
      </c>
      <c r="O210" s="93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40" t="s">
        <v>199</v>
      </c>
      <c r="AT210" s="240" t="s">
        <v>196</v>
      </c>
      <c r="AU210" s="240" t="s">
        <v>94</v>
      </c>
      <c r="AY210" s="18" t="s">
        <v>193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92</v>
      </c>
      <c r="BK210" s="241">
        <f>ROUND(I210*H210,2)</f>
        <v>0</v>
      </c>
      <c r="BL210" s="18" t="s">
        <v>199</v>
      </c>
      <c r="BM210" s="240" t="s">
        <v>3052</v>
      </c>
    </row>
    <row r="211" s="2" customFormat="1" ht="16.5" customHeight="1">
      <c r="A211" s="40"/>
      <c r="B211" s="41"/>
      <c r="C211" s="229" t="s">
        <v>698</v>
      </c>
      <c r="D211" s="229" t="s">
        <v>196</v>
      </c>
      <c r="E211" s="230" t="s">
        <v>3053</v>
      </c>
      <c r="F211" s="231" t="s">
        <v>2812</v>
      </c>
      <c r="G211" s="232" t="s">
        <v>130</v>
      </c>
      <c r="H211" s="233">
        <v>1</v>
      </c>
      <c r="I211" s="234"/>
      <c r="J211" s="235">
        <f>ROUND(I211*H211,2)</f>
        <v>0</v>
      </c>
      <c r="K211" s="231" t="s">
        <v>1</v>
      </c>
      <c r="L211" s="46"/>
      <c r="M211" s="236" t="s">
        <v>1</v>
      </c>
      <c r="N211" s="237" t="s">
        <v>50</v>
      </c>
      <c r="O211" s="93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40" t="s">
        <v>199</v>
      </c>
      <c r="AT211" s="240" t="s">
        <v>196</v>
      </c>
      <c r="AU211" s="240" t="s">
        <v>94</v>
      </c>
      <c r="AY211" s="18" t="s">
        <v>193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92</v>
      </c>
      <c r="BK211" s="241">
        <f>ROUND(I211*H211,2)</f>
        <v>0</v>
      </c>
      <c r="BL211" s="18" t="s">
        <v>199</v>
      </c>
      <c r="BM211" s="240" t="s">
        <v>3054</v>
      </c>
    </row>
    <row r="212" s="2" customFormat="1" ht="21.75" customHeight="1">
      <c r="A212" s="40"/>
      <c r="B212" s="41"/>
      <c r="C212" s="229" t="s">
        <v>703</v>
      </c>
      <c r="D212" s="229" t="s">
        <v>196</v>
      </c>
      <c r="E212" s="230" t="s">
        <v>3055</v>
      </c>
      <c r="F212" s="231" t="s">
        <v>2814</v>
      </c>
      <c r="G212" s="232" t="s">
        <v>130</v>
      </c>
      <c r="H212" s="233">
        <v>2</v>
      </c>
      <c r="I212" s="234"/>
      <c r="J212" s="235">
        <f>ROUND(I212*H212,2)</f>
        <v>0</v>
      </c>
      <c r="K212" s="231" t="s">
        <v>1</v>
      </c>
      <c r="L212" s="46"/>
      <c r="M212" s="236" t="s">
        <v>1</v>
      </c>
      <c r="N212" s="237" t="s">
        <v>50</v>
      </c>
      <c r="O212" s="93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40" t="s">
        <v>199</v>
      </c>
      <c r="AT212" s="240" t="s">
        <v>196</v>
      </c>
      <c r="AU212" s="240" t="s">
        <v>94</v>
      </c>
      <c r="AY212" s="18" t="s">
        <v>193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92</v>
      </c>
      <c r="BK212" s="241">
        <f>ROUND(I212*H212,2)</f>
        <v>0</v>
      </c>
      <c r="BL212" s="18" t="s">
        <v>199</v>
      </c>
      <c r="BM212" s="240" t="s">
        <v>3056</v>
      </c>
    </row>
    <row r="213" s="2" customFormat="1" ht="24.15" customHeight="1">
      <c r="A213" s="40"/>
      <c r="B213" s="41"/>
      <c r="C213" s="229" t="s">
        <v>708</v>
      </c>
      <c r="D213" s="229" t="s">
        <v>196</v>
      </c>
      <c r="E213" s="230" t="s">
        <v>3057</v>
      </c>
      <c r="F213" s="231" t="s">
        <v>3058</v>
      </c>
      <c r="G213" s="232" t="s">
        <v>207</v>
      </c>
      <c r="H213" s="233">
        <v>1</v>
      </c>
      <c r="I213" s="234"/>
      <c r="J213" s="235">
        <f>ROUND(I213*H213,2)</f>
        <v>0</v>
      </c>
      <c r="K213" s="231" t="s">
        <v>1</v>
      </c>
      <c r="L213" s="46"/>
      <c r="M213" s="236" t="s">
        <v>1</v>
      </c>
      <c r="N213" s="237" t="s">
        <v>50</v>
      </c>
      <c r="O213" s="93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40" t="s">
        <v>199</v>
      </c>
      <c r="AT213" s="240" t="s">
        <v>196</v>
      </c>
      <c r="AU213" s="240" t="s">
        <v>94</v>
      </c>
      <c r="AY213" s="18" t="s">
        <v>193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92</v>
      </c>
      <c r="BK213" s="241">
        <f>ROUND(I213*H213,2)</f>
        <v>0</v>
      </c>
      <c r="BL213" s="18" t="s">
        <v>199</v>
      </c>
      <c r="BM213" s="240" t="s">
        <v>3059</v>
      </c>
    </row>
    <row r="214" s="2" customFormat="1" ht="24.15" customHeight="1">
      <c r="A214" s="40"/>
      <c r="B214" s="41"/>
      <c r="C214" s="229" t="s">
        <v>715</v>
      </c>
      <c r="D214" s="229" t="s">
        <v>196</v>
      </c>
      <c r="E214" s="230" t="s">
        <v>3060</v>
      </c>
      <c r="F214" s="231" t="s">
        <v>2824</v>
      </c>
      <c r="G214" s="232" t="s">
        <v>207</v>
      </c>
      <c r="H214" s="233">
        <v>1</v>
      </c>
      <c r="I214" s="234"/>
      <c r="J214" s="235">
        <f>ROUND(I214*H214,2)</f>
        <v>0</v>
      </c>
      <c r="K214" s="231" t="s">
        <v>1</v>
      </c>
      <c r="L214" s="46"/>
      <c r="M214" s="236" t="s">
        <v>1</v>
      </c>
      <c r="N214" s="237" t="s">
        <v>50</v>
      </c>
      <c r="O214" s="93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40" t="s">
        <v>199</v>
      </c>
      <c r="AT214" s="240" t="s">
        <v>196</v>
      </c>
      <c r="AU214" s="240" t="s">
        <v>94</v>
      </c>
      <c r="AY214" s="18" t="s">
        <v>193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92</v>
      </c>
      <c r="BK214" s="241">
        <f>ROUND(I214*H214,2)</f>
        <v>0</v>
      </c>
      <c r="BL214" s="18" t="s">
        <v>199</v>
      </c>
      <c r="BM214" s="240" t="s">
        <v>3061</v>
      </c>
    </row>
    <row r="215" s="2" customFormat="1" ht="21.75" customHeight="1">
      <c r="A215" s="40"/>
      <c r="B215" s="41"/>
      <c r="C215" s="229" t="s">
        <v>719</v>
      </c>
      <c r="D215" s="229" t="s">
        <v>196</v>
      </c>
      <c r="E215" s="230" t="s">
        <v>3062</v>
      </c>
      <c r="F215" s="231" t="s">
        <v>2826</v>
      </c>
      <c r="G215" s="232" t="s">
        <v>207</v>
      </c>
      <c r="H215" s="233">
        <v>1</v>
      </c>
      <c r="I215" s="234"/>
      <c r="J215" s="235">
        <f>ROUND(I215*H215,2)</f>
        <v>0</v>
      </c>
      <c r="K215" s="231" t="s">
        <v>1</v>
      </c>
      <c r="L215" s="46"/>
      <c r="M215" s="296" t="s">
        <v>1</v>
      </c>
      <c r="N215" s="297" t="s">
        <v>50</v>
      </c>
      <c r="O215" s="298"/>
      <c r="P215" s="299">
        <f>O215*H215</f>
        <v>0</v>
      </c>
      <c r="Q215" s="299">
        <v>0</v>
      </c>
      <c r="R215" s="299">
        <f>Q215*H215</f>
        <v>0</v>
      </c>
      <c r="S215" s="299">
        <v>0</v>
      </c>
      <c r="T215" s="300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40" t="s">
        <v>199</v>
      </c>
      <c r="AT215" s="240" t="s">
        <v>196</v>
      </c>
      <c r="AU215" s="240" t="s">
        <v>94</v>
      </c>
      <c r="AY215" s="18" t="s">
        <v>193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92</v>
      </c>
      <c r="BK215" s="241">
        <f>ROUND(I215*H215,2)</f>
        <v>0</v>
      </c>
      <c r="BL215" s="18" t="s">
        <v>199</v>
      </c>
      <c r="BM215" s="240" t="s">
        <v>3063</v>
      </c>
    </row>
    <row r="216" s="2" customFormat="1" ht="6.96" customHeight="1">
      <c r="A216" s="40"/>
      <c r="B216" s="68"/>
      <c r="C216" s="69"/>
      <c r="D216" s="69"/>
      <c r="E216" s="69"/>
      <c r="F216" s="69"/>
      <c r="G216" s="69"/>
      <c r="H216" s="69"/>
      <c r="I216" s="69"/>
      <c r="J216" s="69"/>
      <c r="K216" s="69"/>
      <c r="L216" s="46"/>
      <c r="M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</row>
  </sheetData>
  <sheetProtection sheet="1" autoFilter="0" formatColumns="0" formatRows="0" objects="1" scenarios="1" spinCount="100000" saltValue="VfpgnzjF8nJrOpLvKZT9hDerDdxjG82Rp6BD5DOP3q2DOhFeX/o0aYvKPxt9/JOTZ/9mMLexQG95lzetoQS2yg==" hashValue="IW5zcpj7qEv019JPq9uQgw/qTCIt+kl/fOdZ6xQSXTrGSVR6EzogRHgofX9EtIzGYbXqVJ/gkOOXSpSpq92aWw==" algorithmName="SHA-512" password="CF7A"/>
  <autoFilter ref="C121:K21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120</v>
      </c>
    </row>
    <row r="3" hidden="1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94</v>
      </c>
    </row>
    <row r="4" hidden="1" s="1" customFormat="1" ht="24.96" customHeight="1">
      <c r="B4" s="21"/>
      <c r="D4" s="151" t="s">
        <v>132</v>
      </c>
      <c r="L4" s="21"/>
      <c r="M4" s="15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53" t="s">
        <v>16</v>
      </c>
      <c r="L6" s="21"/>
    </row>
    <row r="7" hidden="1" s="1" customFormat="1" ht="16.5" customHeight="1">
      <c r="B7" s="21"/>
      <c r="E7" s="154" t="str">
        <f>'Rekapitulace stavby'!K6</f>
        <v>Stavební elektroinstalace v AKO1 VDJ Jesenice I</v>
      </c>
      <c r="F7" s="153"/>
      <c r="G7" s="153"/>
      <c r="H7" s="153"/>
      <c r="L7" s="21"/>
    </row>
    <row r="8" hidden="1" s="1" customFormat="1" ht="12" customHeight="1">
      <c r="B8" s="21"/>
      <c r="D8" s="153" t="s">
        <v>145</v>
      </c>
      <c r="L8" s="21"/>
    </row>
    <row r="9" hidden="1" s="2" customFormat="1" ht="16.5" customHeight="1">
      <c r="A9" s="40"/>
      <c r="B9" s="46"/>
      <c r="C9" s="40"/>
      <c r="D9" s="40"/>
      <c r="E9" s="154" t="s">
        <v>2556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53" t="s">
        <v>153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55" t="s">
        <v>3064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53" t="s">
        <v>18</v>
      </c>
      <c r="E13" s="40"/>
      <c r="F13" s="143" t="s">
        <v>1</v>
      </c>
      <c r="G13" s="40"/>
      <c r="H13" s="40"/>
      <c r="I13" s="153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53" t="s">
        <v>20</v>
      </c>
      <c r="E14" s="40"/>
      <c r="F14" s="143" t="s">
        <v>21</v>
      </c>
      <c r="G14" s="40"/>
      <c r="H14" s="40"/>
      <c r="I14" s="153" t="s">
        <v>22</v>
      </c>
      <c r="J14" s="156" t="str">
        <f>'Rekapitulace stavby'!AN8</f>
        <v>30. 11. 2023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53" t="s">
        <v>28</v>
      </c>
      <c r="E16" s="40"/>
      <c r="F16" s="40"/>
      <c r="G16" s="40"/>
      <c r="H16" s="40"/>
      <c r="I16" s="153" t="s">
        <v>29</v>
      </c>
      <c r="J16" s="143" t="s">
        <v>30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43" t="s">
        <v>31</v>
      </c>
      <c r="F17" s="40"/>
      <c r="G17" s="40"/>
      <c r="H17" s="40"/>
      <c r="I17" s="153" t="s">
        <v>32</v>
      </c>
      <c r="J17" s="143" t="s">
        <v>33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53" t="s">
        <v>34</v>
      </c>
      <c r="E19" s="40"/>
      <c r="F19" s="40"/>
      <c r="G19" s="40"/>
      <c r="H19" s="40"/>
      <c r="I19" s="153" t="s">
        <v>29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3" t="s">
        <v>32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53" t="s">
        <v>36</v>
      </c>
      <c r="E22" s="40"/>
      <c r="F22" s="40"/>
      <c r="G22" s="40"/>
      <c r="H22" s="40"/>
      <c r="I22" s="153" t="s">
        <v>29</v>
      </c>
      <c r="J22" s="143" t="s">
        <v>37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43" t="s">
        <v>38</v>
      </c>
      <c r="F23" s="40"/>
      <c r="G23" s="40"/>
      <c r="H23" s="40"/>
      <c r="I23" s="153" t="s">
        <v>32</v>
      </c>
      <c r="J23" s="143" t="s">
        <v>39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53" t="s">
        <v>41</v>
      </c>
      <c r="E25" s="40"/>
      <c r="F25" s="40"/>
      <c r="G25" s="40"/>
      <c r="H25" s="40"/>
      <c r="I25" s="153" t="s">
        <v>29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43" t="str">
        <f>IF('Rekapitulace stavby'!E20="","",'Rekapitulace stavby'!E20)</f>
        <v>Ing. Karel Řeháček</v>
      </c>
      <c r="F26" s="40"/>
      <c r="G26" s="40"/>
      <c r="H26" s="40"/>
      <c r="I26" s="153" t="s">
        <v>32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53" t="s">
        <v>43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238.5" customHeight="1">
      <c r="A29" s="157"/>
      <c r="B29" s="158"/>
      <c r="C29" s="157"/>
      <c r="D29" s="157"/>
      <c r="E29" s="159" t="s">
        <v>162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1"/>
      <c r="J31" s="161"/>
      <c r="K31" s="16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45</v>
      </c>
      <c r="E32" s="40"/>
      <c r="F32" s="40"/>
      <c r="G32" s="40"/>
      <c r="H32" s="40"/>
      <c r="I32" s="40"/>
      <c r="J32" s="163">
        <f>ROUND(J124,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47</v>
      </c>
      <c r="G34" s="40"/>
      <c r="H34" s="40"/>
      <c r="I34" s="164" t="s">
        <v>46</v>
      </c>
      <c r="J34" s="164" t="s">
        <v>48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5" t="s">
        <v>49</v>
      </c>
      <c r="E35" s="153" t="s">
        <v>50</v>
      </c>
      <c r="F35" s="166">
        <f>ROUND((SUM(BE124:BE131)),  2)</f>
        <v>0</v>
      </c>
      <c r="G35" s="40"/>
      <c r="H35" s="40"/>
      <c r="I35" s="167">
        <v>0.20999999999999999</v>
      </c>
      <c r="J35" s="166">
        <f>ROUND(((SUM(BE124:BE131))*I35),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53" t="s">
        <v>51</v>
      </c>
      <c r="F36" s="166">
        <f>ROUND((SUM(BF124:BF131)),  2)</f>
        <v>0</v>
      </c>
      <c r="G36" s="40"/>
      <c r="H36" s="40"/>
      <c r="I36" s="167">
        <v>0.14999999999999999</v>
      </c>
      <c r="J36" s="166">
        <f>ROUND(((SUM(BF124:BF131))*I36),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52</v>
      </c>
      <c r="F37" s="166">
        <f>ROUND((SUM(BG124:BG131)),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3" t="s">
        <v>53</v>
      </c>
      <c r="F38" s="166">
        <f>ROUND((SUM(BH124:BH131)),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54</v>
      </c>
      <c r="F39" s="166">
        <f>ROUND((SUM(BI124:BI131)),  2)</f>
        <v>0</v>
      </c>
      <c r="G39" s="40"/>
      <c r="H39" s="40"/>
      <c r="I39" s="167">
        <v>0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8"/>
      <c r="D41" s="169" t="s">
        <v>55</v>
      </c>
      <c r="E41" s="170"/>
      <c r="F41" s="170"/>
      <c r="G41" s="171" t="s">
        <v>56</v>
      </c>
      <c r="H41" s="172" t="s">
        <v>57</v>
      </c>
      <c r="I41" s="170"/>
      <c r="J41" s="173">
        <f>SUM(J32:J39)</f>
        <v>0</v>
      </c>
      <c r="K41" s="174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5"/>
      <c r="D50" s="175" t="s">
        <v>58</v>
      </c>
      <c r="E50" s="176"/>
      <c r="F50" s="176"/>
      <c r="G50" s="175" t="s">
        <v>59</v>
      </c>
      <c r="H50" s="176"/>
      <c r="I50" s="176"/>
      <c r="J50" s="176"/>
      <c r="K50" s="176"/>
      <c r="L50" s="65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40"/>
      <c r="B61" s="46"/>
      <c r="C61" s="40"/>
      <c r="D61" s="177" t="s">
        <v>60</v>
      </c>
      <c r="E61" s="178"/>
      <c r="F61" s="179" t="s">
        <v>61</v>
      </c>
      <c r="G61" s="177" t="s">
        <v>60</v>
      </c>
      <c r="H61" s="178"/>
      <c r="I61" s="178"/>
      <c r="J61" s="180" t="s">
        <v>61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40"/>
      <c r="B65" s="46"/>
      <c r="C65" s="40"/>
      <c r="D65" s="175" t="s">
        <v>62</v>
      </c>
      <c r="E65" s="181"/>
      <c r="F65" s="181"/>
      <c r="G65" s="175" t="s">
        <v>63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40"/>
      <c r="B76" s="46"/>
      <c r="C76" s="40"/>
      <c r="D76" s="177" t="s">
        <v>60</v>
      </c>
      <c r="E76" s="178"/>
      <c r="F76" s="179" t="s">
        <v>61</v>
      </c>
      <c r="G76" s="177" t="s">
        <v>60</v>
      </c>
      <c r="H76" s="178"/>
      <c r="I76" s="178"/>
      <c r="J76" s="180" t="s">
        <v>61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hidden="1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hidden="1"/>
    <row r="79" hidden="1"/>
    <row r="80" hidden="1"/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163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Stavební elektroinstalace v AKO1 VDJ Jesenice I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145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6" t="s">
        <v>2556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153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VRN2 - Vedlejší rozpočtové náklady - SO02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20</v>
      </c>
      <c r="D91" s="42"/>
      <c r="E91" s="42"/>
      <c r="F91" s="28" t="str">
        <f>F14</f>
        <v>VDJ Jesenice 1, Vestecká 151, 252 50 Vestec</v>
      </c>
      <c r="G91" s="42"/>
      <c r="H91" s="42"/>
      <c r="I91" s="33" t="s">
        <v>22</v>
      </c>
      <c r="J91" s="81" t="str">
        <f>IF(J14="","",J14)</f>
        <v>30. 11. 2023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3" t="s">
        <v>28</v>
      </c>
      <c r="D93" s="42"/>
      <c r="E93" s="42"/>
      <c r="F93" s="28" t="str">
        <f>E17</f>
        <v>Voda Želivka a.s.</v>
      </c>
      <c r="G93" s="42"/>
      <c r="H93" s="42"/>
      <c r="I93" s="33" t="s">
        <v>36</v>
      </c>
      <c r="J93" s="38" t="str">
        <f>E23</f>
        <v>MPC System, společnost s r.o.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41</v>
      </c>
      <c r="J94" s="38" t="str">
        <f>E26</f>
        <v>Ing. Karel Řeháček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7" t="s">
        <v>164</v>
      </c>
      <c r="D96" s="188"/>
      <c r="E96" s="188"/>
      <c r="F96" s="188"/>
      <c r="G96" s="188"/>
      <c r="H96" s="188"/>
      <c r="I96" s="188"/>
      <c r="J96" s="189" t="s">
        <v>165</v>
      </c>
      <c r="K96" s="188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90" t="s">
        <v>166</v>
      </c>
      <c r="D98" s="42"/>
      <c r="E98" s="42"/>
      <c r="F98" s="42"/>
      <c r="G98" s="42"/>
      <c r="H98" s="42"/>
      <c r="I98" s="42"/>
      <c r="J98" s="112">
        <f>J124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167</v>
      </c>
    </row>
    <row r="99" s="9" customFormat="1" ht="24.96" customHeight="1">
      <c r="A99" s="9"/>
      <c r="B99" s="191"/>
      <c r="C99" s="192"/>
      <c r="D99" s="193" t="s">
        <v>2496</v>
      </c>
      <c r="E99" s="194"/>
      <c r="F99" s="194"/>
      <c r="G99" s="194"/>
      <c r="H99" s="194"/>
      <c r="I99" s="194"/>
      <c r="J99" s="195">
        <f>J125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35"/>
      <c r="D100" s="198" t="s">
        <v>2497</v>
      </c>
      <c r="E100" s="199"/>
      <c r="F100" s="199"/>
      <c r="G100" s="199"/>
      <c r="H100" s="199"/>
      <c r="I100" s="199"/>
      <c r="J100" s="200">
        <f>J126</f>
        <v>0</v>
      </c>
      <c r="K100" s="135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5"/>
      <c r="D101" s="198" t="s">
        <v>2498</v>
      </c>
      <c r="E101" s="199"/>
      <c r="F101" s="199"/>
      <c r="G101" s="199"/>
      <c r="H101" s="199"/>
      <c r="I101" s="199"/>
      <c r="J101" s="200">
        <f>J128</f>
        <v>0</v>
      </c>
      <c r="K101" s="135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35"/>
      <c r="D102" s="198" t="s">
        <v>2499</v>
      </c>
      <c r="E102" s="199"/>
      <c r="F102" s="199"/>
      <c r="G102" s="199"/>
      <c r="H102" s="199"/>
      <c r="I102" s="199"/>
      <c r="J102" s="200">
        <f>J130</f>
        <v>0</v>
      </c>
      <c r="K102" s="135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6.96" customHeight="1">
      <c r="A104" s="40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5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8" s="2" customFormat="1" ht="6.96" customHeight="1">
      <c r="A108" s="40"/>
      <c r="B108" s="70"/>
      <c r="C108" s="71"/>
      <c r="D108" s="71"/>
      <c r="E108" s="71"/>
      <c r="F108" s="71"/>
      <c r="G108" s="71"/>
      <c r="H108" s="71"/>
      <c r="I108" s="71"/>
      <c r="J108" s="71"/>
      <c r="K108" s="71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24.96" customHeight="1">
      <c r="A109" s="40"/>
      <c r="B109" s="41"/>
      <c r="C109" s="24" t="s">
        <v>179</v>
      </c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6.96" customHeight="1">
      <c r="A110" s="40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2" customHeight="1">
      <c r="A111" s="40"/>
      <c r="B111" s="41"/>
      <c r="C111" s="33" t="s">
        <v>16</v>
      </c>
      <c r="D111" s="42"/>
      <c r="E111" s="42"/>
      <c r="F111" s="42"/>
      <c r="G111" s="42"/>
      <c r="H111" s="42"/>
      <c r="I111" s="42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6.5" customHeight="1">
      <c r="A112" s="40"/>
      <c r="B112" s="41"/>
      <c r="C112" s="42"/>
      <c r="D112" s="42"/>
      <c r="E112" s="186" t="str">
        <f>E7</f>
        <v>Stavební elektroinstalace v AKO1 VDJ Jesenice I</v>
      </c>
      <c r="F112" s="33"/>
      <c r="G112" s="33"/>
      <c r="H112" s="33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1" customFormat="1" ht="12" customHeight="1">
      <c r="B113" s="22"/>
      <c r="C113" s="33" t="s">
        <v>145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2" customFormat="1" ht="16.5" customHeight="1">
      <c r="A114" s="40"/>
      <c r="B114" s="41"/>
      <c r="C114" s="42"/>
      <c r="D114" s="42"/>
      <c r="E114" s="186" t="s">
        <v>2556</v>
      </c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2" customHeight="1">
      <c r="A115" s="40"/>
      <c r="B115" s="41"/>
      <c r="C115" s="33" t="s">
        <v>153</v>
      </c>
      <c r="D115" s="42"/>
      <c r="E115" s="42"/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6.5" customHeight="1">
      <c r="A116" s="40"/>
      <c r="B116" s="41"/>
      <c r="C116" s="42"/>
      <c r="D116" s="42"/>
      <c r="E116" s="78" t="str">
        <f>E11</f>
        <v>VRN2 - Vedlejší rozpočtové náklady - SO02</v>
      </c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6.96" customHeight="1">
      <c r="A117" s="40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2" customHeight="1">
      <c r="A118" s="40"/>
      <c r="B118" s="41"/>
      <c r="C118" s="33" t="s">
        <v>20</v>
      </c>
      <c r="D118" s="42"/>
      <c r="E118" s="42"/>
      <c r="F118" s="28" t="str">
        <f>F14</f>
        <v>VDJ Jesenice 1, Vestecká 151, 252 50 Vestec</v>
      </c>
      <c r="G118" s="42"/>
      <c r="H118" s="42"/>
      <c r="I118" s="33" t="s">
        <v>22</v>
      </c>
      <c r="J118" s="81" t="str">
        <f>IF(J14="","",J14)</f>
        <v>30. 11. 2023</v>
      </c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6.96" customHeight="1">
      <c r="A119" s="40"/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25.65" customHeight="1">
      <c r="A120" s="40"/>
      <c r="B120" s="41"/>
      <c r="C120" s="33" t="s">
        <v>28</v>
      </c>
      <c r="D120" s="42"/>
      <c r="E120" s="42"/>
      <c r="F120" s="28" t="str">
        <f>E17</f>
        <v>Voda Želivka a.s.</v>
      </c>
      <c r="G120" s="42"/>
      <c r="H120" s="42"/>
      <c r="I120" s="33" t="s">
        <v>36</v>
      </c>
      <c r="J120" s="38" t="str">
        <f>E23</f>
        <v>MPC System, společnost s r.o.</v>
      </c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5.15" customHeight="1">
      <c r="A121" s="40"/>
      <c r="B121" s="41"/>
      <c r="C121" s="33" t="s">
        <v>34</v>
      </c>
      <c r="D121" s="42"/>
      <c r="E121" s="42"/>
      <c r="F121" s="28" t="str">
        <f>IF(E20="","",E20)</f>
        <v>Vyplň údaj</v>
      </c>
      <c r="G121" s="42"/>
      <c r="H121" s="42"/>
      <c r="I121" s="33" t="s">
        <v>41</v>
      </c>
      <c r="J121" s="38" t="str">
        <f>E26</f>
        <v>Ing. Karel Řeháček</v>
      </c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0.32" customHeight="1">
      <c r="A122" s="40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11" customFormat="1" ht="29.28" customHeight="1">
      <c r="A123" s="202"/>
      <c r="B123" s="203"/>
      <c r="C123" s="204" t="s">
        <v>180</v>
      </c>
      <c r="D123" s="205" t="s">
        <v>70</v>
      </c>
      <c r="E123" s="205" t="s">
        <v>66</v>
      </c>
      <c r="F123" s="205" t="s">
        <v>67</v>
      </c>
      <c r="G123" s="205" t="s">
        <v>181</v>
      </c>
      <c r="H123" s="205" t="s">
        <v>182</v>
      </c>
      <c r="I123" s="205" t="s">
        <v>183</v>
      </c>
      <c r="J123" s="205" t="s">
        <v>165</v>
      </c>
      <c r="K123" s="206" t="s">
        <v>184</v>
      </c>
      <c r="L123" s="207"/>
      <c r="M123" s="102" t="s">
        <v>1</v>
      </c>
      <c r="N123" s="103" t="s">
        <v>49</v>
      </c>
      <c r="O123" s="103" t="s">
        <v>185</v>
      </c>
      <c r="P123" s="103" t="s">
        <v>186</v>
      </c>
      <c r="Q123" s="103" t="s">
        <v>187</v>
      </c>
      <c r="R123" s="103" t="s">
        <v>188</v>
      </c>
      <c r="S123" s="103" t="s">
        <v>189</v>
      </c>
      <c r="T123" s="104" t="s">
        <v>190</v>
      </c>
      <c r="U123" s="202"/>
      <c r="V123" s="202"/>
      <c r="W123" s="202"/>
      <c r="X123" s="202"/>
      <c r="Y123" s="202"/>
      <c r="Z123" s="202"/>
      <c r="AA123" s="202"/>
      <c r="AB123" s="202"/>
      <c r="AC123" s="202"/>
      <c r="AD123" s="202"/>
      <c r="AE123" s="202"/>
    </row>
    <row r="124" s="2" customFormat="1" ht="22.8" customHeight="1">
      <c r="A124" s="40"/>
      <c r="B124" s="41"/>
      <c r="C124" s="109" t="s">
        <v>191</v>
      </c>
      <c r="D124" s="42"/>
      <c r="E124" s="42"/>
      <c r="F124" s="42"/>
      <c r="G124" s="42"/>
      <c r="H124" s="42"/>
      <c r="I124" s="42"/>
      <c r="J124" s="208">
        <f>BK124</f>
        <v>0</v>
      </c>
      <c r="K124" s="42"/>
      <c r="L124" s="46"/>
      <c r="M124" s="105"/>
      <c r="N124" s="209"/>
      <c r="O124" s="106"/>
      <c r="P124" s="210">
        <f>P125</f>
        <v>0</v>
      </c>
      <c r="Q124" s="106"/>
      <c r="R124" s="210">
        <f>R125</f>
        <v>0</v>
      </c>
      <c r="S124" s="106"/>
      <c r="T124" s="211">
        <f>T125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84</v>
      </c>
      <c r="AU124" s="18" t="s">
        <v>167</v>
      </c>
      <c r="BK124" s="212">
        <f>BK125</f>
        <v>0</v>
      </c>
    </row>
    <row r="125" s="12" customFormat="1" ht="25.92" customHeight="1">
      <c r="A125" s="12"/>
      <c r="B125" s="213"/>
      <c r="C125" s="214"/>
      <c r="D125" s="215" t="s">
        <v>84</v>
      </c>
      <c r="E125" s="216" t="s">
        <v>2500</v>
      </c>
      <c r="F125" s="216" t="s">
        <v>2501</v>
      </c>
      <c r="G125" s="214"/>
      <c r="H125" s="214"/>
      <c r="I125" s="217"/>
      <c r="J125" s="218">
        <f>BK125</f>
        <v>0</v>
      </c>
      <c r="K125" s="214"/>
      <c r="L125" s="219"/>
      <c r="M125" s="220"/>
      <c r="N125" s="221"/>
      <c r="O125" s="221"/>
      <c r="P125" s="222">
        <f>P126+P128+P130</f>
        <v>0</v>
      </c>
      <c r="Q125" s="221"/>
      <c r="R125" s="222">
        <f>R126+R128+R130</f>
        <v>0</v>
      </c>
      <c r="S125" s="221"/>
      <c r="T125" s="223">
        <f>T126+T128+T130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227</v>
      </c>
      <c r="AT125" s="225" t="s">
        <v>84</v>
      </c>
      <c r="AU125" s="225" t="s">
        <v>85</v>
      </c>
      <c r="AY125" s="224" t="s">
        <v>193</v>
      </c>
      <c r="BK125" s="226">
        <f>BK126+BK128+BK130</f>
        <v>0</v>
      </c>
    </row>
    <row r="126" s="12" customFormat="1" ht="22.8" customHeight="1">
      <c r="A126" s="12"/>
      <c r="B126" s="213"/>
      <c r="C126" s="214"/>
      <c r="D126" s="215" t="s">
        <v>84</v>
      </c>
      <c r="E126" s="227" t="s">
        <v>2502</v>
      </c>
      <c r="F126" s="227" t="s">
        <v>2503</v>
      </c>
      <c r="G126" s="214"/>
      <c r="H126" s="214"/>
      <c r="I126" s="217"/>
      <c r="J126" s="228">
        <f>BK126</f>
        <v>0</v>
      </c>
      <c r="K126" s="214"/>
      <c r="L126" s="219"/>
      <c r="M126" s="220"/>
      <c r="N126" s="221"/>
      <c r="O126" s="221"/>
      <c r="P126" s="222">
        <f>P127</f>
        <v>0</v>
      </c>
      <c r="Q126" s="221"/>
      <c r="R126" s="222">
        <f>R127</f>
        <v>0</v>
      </c>
      <c r="S126" s="221"/>
      <c r="T126" s="22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227</v>
      </c>
      <c r="AT126" s="225" t="s">
        <v>84</v>
      </c>
      <c r="AU126" s="225" t="s">
        <v>92</v>
      </c>
      <c r="AY126" s="224" t="s">
        <v>193</v>
      </c>
      <c r="BK126" s="226">
        <f>BK127</f>
        <v>0</v>
      </c>
    </row>
    <row r="127" s="2" customFormat="1" ht="16.5" customHeight="1">
      <c r="A127" s="40"/>
      <c r="B127" s="41"/>
      <c r="C127" s="229" t="s">
        <v>92</v>
      </c>
      <c r="D127" s="229" t="s">
        <v>196</v>
      </c>
      <c r="E127" s="230" t="s">
        <v>2504</v>
      </c>
      <c r="F127" s="231" t="s">
        <v>2503</v>
      </c>
      <c r="G127" s="232" t="s">
        <v>207</v>
      </c>
      <c r="H127" s="233">
        <v>1</v>
      </c>
      <c r="I127" s="234"/>
      <c r="J127" s="235">
        <f>ROUND(I127*H127,2)</f>
        <v>0</v>
      </c>
      <c r="K127" s="231" t="s">
        <v>222</v>
      </c>
      <c r="L127" s="46"/>
      <c r="M127" s="236" t="s">
        <v>1</v>
      </c>
      <c r="N127" s="237" t="s">
        <v>50</v>
      </c>
      <c r="O127" s="93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0" t="s">
        <v>928</v>
      </c>
      <c r="AT127" s="240" t="s">
        <v>196</v>
      </c>
      <c r="AU127" s="240" t="s">
        <v>94</v>
      </c>
      <c r="AY127" s="18" t="s">
        <v>193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92</v>
      </c>
      <c r="BK127" s="241">
        <f>ROUND(I127*H127,2)</f>
        <v>0</v>
      </c>
      <c r="BL127" s="18" t="s">
        <v>928</v>
      </c>
      <c r="BM127" s="240" t="s">
        <v>3065</v>
      </c>
    </row>
    <row r="128" s="12" customFormat="1" ht="22.8" customHeight="1">
      <c r="A128" s="12"/>
      <c r="B128" s="213"/>
      <c r="C128" s="214"/>
      <c r="D128" s="215" t="s">
        <v>84</v>
      </c>
      <c r="E128" s="227" t="s">
        <v>2506</v>
      </c>
      <c r="F128" s="227" t="s">
        <v>2507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P129</f>
        <v>0</v>
      </c>
      <c r="Q128" s="221"/>
      <c r="R128" s="222">
        <f>R129</f>
        <v>0</v>
      </c>
      <c r="S128" s="221"/>
      <c r="T128" s="223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227</v>
      </c>
      <c r="AT128" s="225" t="s">
        <v>84</v>
      </c>
      <c r="AU128" s="225" t="s">
        <v>92</v>
      </c>
      <c r="AY128" s="224" t="s">
        <v>193</v>
      </c>
      <c r="BK128" s="226">
        <f>BK129</f>
        <v>0</v>
      </c>
    </row>
    <row r="129" s="2" customFormat="1" ht="16.5" customHeight="1">
      <c r="A129" s="40"/>
      <c r="B129" s="41"/>
      <c r="C129" s="229" t="s">
        <v>94</v>
      </c>
      <c r="D129" s="229" t="s">
        <v>196</v>
      </c>
      <c r="E129" s="230" t="s">
        <v>2508</v>
      </c>
      <c r="F129" s="231" t="s">
        <v>2507</v>
      </c>
      <c r="G129" s="232" t="s">
        <v>207</v>
      </c>
      <c r="H129" s="233">
        <v>1</v>
      </c>
      <c r="I129" s="234"/>
      <c r="J129" s="235">
        <f>ROUND(I129*H129,2)</f>
        <v>0</v>
      </c>
      <c r="K129" s="231" t="s">
        <v>222</v>
      </c>
      <c r="L129" s="46"/>
      <c r="M129" s="236" t="s">
        <v>1</v>
      </c>
      <c r="N129" s="237" t="s">
        <v>50</v>
      </c>
      <c r="O129" s="93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40" t="s">
        <v>928</v>
      </c>
      <c r="AT129" s="240" t="s">
        <v>196</v>
      </c>
      <c r="AU129" s="240" t="s">
        <v>94</v>
      </c>
      <c r="AY129" s="18" t="s">
        <v>193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92</v>
      </c>
      <c r="BK129" s="241">
        <f>ROUND(I129*H129,2)</f>
        <v>0</v>
      </c>
      <c r="BL129" s="18" t="s">
        <v>928</v>
      </c>
      <c r="BM129" s="240" t="s">
        <v>3066</v>
      </c>
    </row>
    <row r="130" s="12" customFormat="1" ht="22.8" customHeight="1">
      <c r="A130" s="12"/>
      <c r="B130" s="213"/>
      <c r="C130" s="214"/>
      <c r="D130" s="215" t="s">
        <v>84</v>
      </c>
      <c r="E130" s="227" t="s">
        <v>2510</v>
      </c>
      <c r="F130" s="227" t="s">
        <v>2511</v>
      </c>
      <c r="G130" s="214"/>
      <c r="H130" s="214"/>
      <c r="I130" s="217"/>
      <c r="J130" s="228">
        <f>BK130</f>
        <v>0</v>
      </c>
      <c r="K130" s="214"/>
      <c r="L130" s="219"/>
      <c r="M130" s="220"/>
      <c r="N130" s="221"/>
      <c r="O130" s="221"/>
      <c r="P130" s="222">
        <f>P131</f>
        <v>0</v>
      </c>
      <c r="Q130" s="221"/>
      <c r="R130" s="222">
        <f>R131</f>
        <v>0</v>
      </c>
      <c r="S130" s="221"/>
      <c r="T130" s="22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4" t="s">
        <v>227</v>
      </c>
      <c r="AT130" s="225" t="s">
        <v>84</v>
      </c>
      <c r="AU130" s="225" t="s">
        <v>92</v>
      </c>
      <c r="AY130" s="224" t="s">
        <v>193</v>
      </c>
      <c r="BK130" s="226">
        <f>BK131</f>
        <v>0</v>
      </c>
    </row>
    <row r="131" s="2" customFormat="1" ht="16.5" customHeight="1">
      <c r="A131" s="40"/>
      <c r="B131" s="41"/>
      <c r="C131" s="229" t="s">
        <v>211</v>
      </c>
      <c r="D131" s="229" t="s">
        <v>196</v>
      </c>
      <c r="E131" s="230" t="s">
        <v>2512</v>
      </c>
      <c r="F131" s="231" t="s">
        <v>2511</v>
      </c>
      <c r="G131" s="232" t="s">
        <v>207</v>
      </c>
      <c r="H131" s="233">
        <v>1</v>
      </c>
      <c r="I131" s="234"/>
      <c r="J131" s="235">
        <f>ROUND(I131*H131,2)</f>
        <v>0</v>
      </c>
      <c r="K131" s="231" t="s">
        <v>222</v>
      </c>
      <c r="L131" s="46"/>
      <c r="M131" s="296" t="s">
        <v>1</v>
      </c>
      <c r="N131" s="297" t="s">
        <v>50</v>
      </c>
      <c r="O131" s="298"/>
      <c r="P131" s="299">
        <f>O131*H131</f>
        <v>0</v>
      </c>
      <c r="Q131" s="299">
        <v>0</v>
      </c>
      <c r="R131" s="299">
        <f>Q131*H131</f>
        <v>0</v>
      </c>
      <c r="S131" s="299">
        <v>0</v>
      </c>
      <c r="T131" s="300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40" t="s">
        <v>928</v>
      </c>
      <c r="AT131" s="240" t="s">
        <v>196</v>
      </c>
      <c r="AU131" s="240" t="s">
        <v>94</v>
      </c>
      <c r="AY131" s="18" t="s">
        <v>193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92</v>
      </c>
      <c r="BK131" s="241">
        <f>ROUND(I131*H131,2)</f>
        <v>0</v>
      </c>
      <c r="BL131" s="18" t="s">
        <v>928</v>
      </c>
      <c r="BM131" s="240" t="s">
        <v>3067</v>
      </c>
    </row>
    <row r="132" s="2" customFormat="1" ht="6.96" customHeight="1">
      <c r="A132" s="40"/>
      <c r="B132" s="68"/>
      <c r="C132" s="69"/>
      <c r="D132" s="69"/>
      <c r="E132" s="69"/>
      <c r="F132" s="69"/>
      <c r="G132" s="69"/>
      <c r="H132" s="69"/>
      <c r="I132" s="69"/>
      <c r="J132" s="69"/>
      <c r="K132" s="69"/>
      <c r="L132" s="46"/>
      <c r="M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</sheetData>
  <sheetProtection sheet="1" autoFilter="0" formatColumns="0" formatRows="0" objects="1" scenarios="1" spinCount="100000" saltValue="m/eqsJlcSmXq78YsZeJcGrc39QWGVRtJUS5MBTdzkm0VrUReB8sVGLLzlRKRo9/jfyXW4vG6zWdCJzAwH0RDSw==" hashValue="DYQNyPJC++oGd2R2EAX3rBcNS0rOSCocSwsa+cnUKEz8wsblAh0x5qZS/5tkn0rp8fbBsqON5TCFBdY1VnsBHA==" algorithmName="SHA-512" password="CF7A"/>
  <autoFilter ref="C123:K1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123</v>
      </c>
    </row>
    <row r="3" hidden="1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94</v>
      </c>
    </row>
    <row r="4" hidden="1" s="1" customFormat="1" ht="24.96" customHeight="1">
      <c r="B4" s="21"/>
      <c r="D4" s="151" t="s">
        <v>132</v>
      </c>
      <c r="L4" s="21"/>
      <c r="M4" s="15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53" t="s">
        <v>16</v>
      </c>
      <c r="L6" s="21"/>
    </row>
    <row r="7" hidden="1" s="1" customFormat="1" ht="16.5" customHeight="1">
      <c r="B7" s="21"/>
      <c r="E7" s="154" t="str">
        <f>'Rekapitulace stavby'!K6</f>
        <v>Stavební elektroinstalace v AKO1 VDJ Jesenice I</v>
      </c>
      <c r="F7" s="153"/>
      <c r="G7" s="153"/>
      <c r="H7" s="153"/>
      <c r="L7" s="21"/>
    </row>
    <row r="8" hidden="1" s="1" customFormat="1" ht="12" customHeight="1">
      <c r="B8" s="21"/>
      <c r="D8" s="153" t="s">
        <v>145</v>
      </c>
      <c r="L8" s="21"/>
    </row>
    <row r="9" hidden="1" s="2" customFormat="1" ht="16.5" customHeight="1">
      <c r="A9" s="40"/>
      <c r="B9" s="46"/>
      <c r="C9" s="40"/>
      <c r="D9" s="40"/>
      <c r="E9" s="154" t="s">
        <v>2556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53" t="s">
        <v>153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55" t="s">
        <v>3068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53" t="s">
        <v>18</v>
      </c>
      <c r="E13" s="40"/>
      <c r="F13" s="143" t="s">
        <v>1</v>
      </c>
      <c r="G13" s="40"/>
      <c r="H13" s="40"/>
      <c r="I13" s="153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53" t="s">
        <v>20</v>
      </c>
      <c r="E14" s="40"/>
      <c r="F14" s="143" t="s">
        <v>21</v>
      </c>
      <c r="G14" s="40"/>
      <c r="H14" s="40"/>
      <c r="I14" s="153" t="s">
        <v>22</v>
      </c>
      <c r="J14" s="156" t="str">
        <f>'Rekapitulace stavby'!AN8</f>
        <v>30. 11. 2023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53" t="s">
        <v>28</v>
      </c>
      <c r="E16" s="40"/>
      <c r="F16" s="40"/>
      <c r="G16" s="40"/>
      <c r="H16" s="40"/>
      <c r="I16" s="153" t="s">
        <v>29</v>
      </c>
      <c r="J16" s="143" t="s">
        <v>30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43" t="s">
        <v>31</v>
      </c>
      <c r="F17" s="40"/>
      <c r="G17" s="40"/>
      <c r="H17" s="40"/>
      <c r="I17" s="153" t="s">
        <v>32</v>
      </c>
      <c r="J17" s="143" t="s">
        <v>33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53" t="s">
        <v>34</v>
      </c>
      <c r="E19" s="40"/>
      <c r="F19" s="40"/>
      <c r="G19" s="40"/>
      <c r="H19" s="40"/>
      <c r="I19" s="153" t="s">
        <v>29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3" t="s">
        <v>32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53" t="s">
        <v>36</v>
      </c>
      <c r="E22" s="40"/>
      <c r="F22" s="40"/>
      <c r="G22" s="40"/>
      <c r="H22" s="40"/>
      <c r="I22" s="153" t="s">
        <v>29</v>
      </c>
      <c r="J22" s="143" t="s">
        <v>37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43" t="s">
        <v>38</v>
      </c>
      <c r="F23" s="40"/>
      <c r="G23" s="40"/>
      <c r="H23" s="40"/>
      <c r="I23" s="153" t="s">
        <v>32</v>
      </c>
      <c r="J23" s="143" t="s">
        <v>39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53" t="s">
        <v>41</v>
      </c>
      <c r="E25" s="40"/>
      <c r="F25" s="40"/>
      <c r="G25" s="40"/>
      <c r="H25" s="40"/>
      <c r="I25" s="153" t="s">
        <v>29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43" t="str">
        <f>IF('Rekapitulace stavby'!E20="","",'Rekapitulace stavby'!E20)</f>
        <v>Ing. Karel Řeháček</v>
      </c>
      <c r="F26" s="40"/>
      <c r="G26" s="40"/>
      <c r="H26" s="40"/>
      <c r="I26" s="153" t="s">
        <v>32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53" t="s">
        <v>43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238.5" customHeight="1">
      <c r="A29" s="157"/>
      <c r="B29" s="158"/>
      <c r="C29" s="157"/>
      <c r="D29" s="157"/>
      <c r="E29" s="159" t="s">
        <v>162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1"/>
      <c r="E31" s="161"/>
      <c r="F31" s="161"/>
      <c r="G31" s="161"/>
      <c r="H31" s="161"/>
      <c r="I31" s="161"/>
      <c r="J31" s="161"/>
      <c r="K31" s="161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45</v>
      </c>
      <c r="E32" s="40"/>
      <c r="F32" s="40"/>
      <c r="G32" s="40"/>
      <c r="H32" s="40"/>
      <c r="I32" s="40"/>
      <c r="J32" s="163">
        <f>ROUND(J122,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1"/>
      <c r="E33" s="161"/>
      <c r="F33" s="161"/>
      <c r="G33" s="161"/>
      <c r="H33" s="161"/>
      <c r="I33" s="161"/>
      <c r="J33" s="161"/>
      <c r="K33" s="161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47</v>
      </c>
      <c r="G34" s="40"/>
      <c r="H34" s="40"/>
      <c r="I34" s="164" t="s">
        <v>46</v>
      </c>
      <c r="J34" s="164" t="s">
        <v>48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5" t="s">
        <v>49</v>
      </c>
      <c r="E35" s="153" t="s">
        <v>50</v>
      </c>
      <c r="F35" s="166">
        <f>ROUND((SUM(BE122:BE129)),  2)</f>
        <v>0</v>
      </c>
      <c r="G35" s="40"/>
      <c r="H35" s="40"/>
      <c r="I35" s="167">
        <v>0.20999999999999999</v>
      </c>
      <c r="J35" s="166">
        <f>ROUND(((SUM(BE122:BE129))*I35),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53" t="s">
        <v>51</v>
      </c>
      <c r="F36" s="166">
        <f>ROUND((SUM(BF122:BF129)),  2)</f>
        <v>0</v>
      </c>
      <c r="G36" s="40"/>
      <c r="H36" s="40"/>
      <c r="I36" s="167">
        <v>0.14999999999999999</v>
      </c>
      <c r="J36" s="166">
        <f>ROUND(((SUM(BF122:BF129))*I36),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3" t="s">
        <v>52</v>
      </c>
      <c r="F37" s="166">
        <f>ROUND((SUM(BG122:BG129)),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3" t="s">
        <v>53</v>
      </c>
      <c r="F38" s="166">
        <f>ROUND((SUM(BH122:BH129)),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3" t="s">
        <v>54</v>
      </c>
      <c r="F39" s="166">
        <f>ROUND((SUM(BI122:BI129)),  2)</f>
        <v>0</v>
      </c>
      <c r="G39" s="40"/>
      <c r="H39" s="40"/>
      <c r="I39" s="167">
        <v>0</v>
      </c>
      <c r="J39" s="166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8"/>
      <c r="D41" s="169" t="s">
        <v>55</v>
      </c>
      <c r="E41" s="170"/>
      <c r="F41" s="170"/>
      <c r="G41" s="171" t="s">
        <v>56</v>
      </c>
      <c r="H41" s="172" t="s">
        <v>57</v>
      </c>
      <c r="I41" s="170"/>
      <c r="J41" s="173">
        <f>SUM(J32:J39)</f>
        <v>0</v>
      </c>
      <c r="K41" s="174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5"/>
      <c r="D50" s="175" t="s">
        <v>58</v>
      </c>
      <c r="E50" s="176"/>
      <c r="F50" s="176"/>
      <c r="G50" s="175" t="s">
        <v>59</v>
      </c>
      <c r="H50" s="176"/>
      <c r="I50" s="176"/>
      <c r="J50" s="176"/>
      <c r="K50" s="176"/>
      <c r="L50" s="65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40"/>
      <c r="B61" s="46"/>
      <c r="C61" s="40"/>
      <c r="D61" s="177" t="s">
        <v>60</v>
      </c>
      <c r="E61" s="178"/>
      <c r="F61" s="179" t="s">
        <v>61</v>
      </c>
      <c r="G61" s="177" t="s">
        <v>60</v>
      </c>
      <c r="H61" s="178"/>
      <c r="I61" s="178"/>
      <c r="J61" s="180" t="s">
        <v>61</v>
      </c>
      <c r="K61" s="178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40"/>
      <c r="B65" s="46"/>
      <c r="C65" s="40"/>
      <c r="D65" s="175" t="s">
        <v>62</v>
      </c>
      <c r="E65" s="181"/>
      <c r="F65" s="181"/>
      <c r="G65" s="175" t="s">
        <v>63</v>
      </c>
      <c r="H65" s="181"/>
      <c r="I65" s="181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40"/>
      <c r="B76" s="46"/>
      <c r="C76" s="40"/>
      <c r="D76" s="177" t="s">
        <v>60</v>
      </c>
      <c r="E76" s="178"/>
      <c r="F76" s="179" t="s">
        <v>61</v>
      </c>
      <c r="G76" s="177" t="s">
        <v>60</v>
      </c>
      <c r="H76" s="178"/>
      <c r="I76" s="178"/>
      <c r="J76" s="180" t="s">
        <v>61</v>
      </c>
      <c r="K76" s="178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hidden="1" s="2" customFormat="1" ht="14.4" customHeight="1">
      <c r="A77" s="40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hidden="1"/>
    <row r="79" hidden="1"/>
    <row r="80" hidden="1"/>
    <row r="81" s="2" customFormat="1" ht="6.96" customHeight="1">
      <c r="A81" s="40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163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6" t="str">
        <f>E7</f>
        <v>Stavební elektroinstalace v AKO1 VDJ Jesenice I</v>
      </c>
      <c r="F85" s="33"/>
      <c r="G85" s="33"/>
      <c r="H85" s="33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145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86" t="s">
        <v>2556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153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ON2 - Ostatní náklady - SO02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20</v>
      </c>
      <c r="D91" s="42"/>
      <c r="E91" s="42"/>
      <c r="F91" s="28" t="str">
        <f>F14</f>
        <v>VDJ Jesenice 1, Vestecká 151, 252 50 Vestec</v>
      </c>
      <c r="G91" s="42"/>
      <c r="H91" s="42"/>
      <c r="I91" s="33" t="s">
        <v>22</v>
      </c>
      <c r="J91" s="81" t="str">
        <f>IF(J14="","",J14)</f>
        <v>30. 11. 2023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3" t="s">
        <v>28</v>
      </c>
      <c r="D93" s="42"/>
      <c r="E93" s="42"/>
      <c r="F93" s="28" t="str">
        <f>E17</f>
        <v>Voda Želivka a.s.</v>
      </c>
      <c r="G93" s="42"/>
      <c r="H93" s="42"/>
      <c r="I93" s="33" t="s">
        <v>36</v>
      </c>
      <c r="J93" s="38" t="str">
        <f>E23</f>
        <v>MPC System, společnost s r.o.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33" t="s">
        <v>41</v>
      </c>
      <c r="J94" s="38" t="str">
        <f>E26</f>
        <v>Ing. Karel Řeháček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87" t="s">
        <v>164</v>
      </c>
      <c r="D96" s="188"/>
      <c r="E96" s="188"/>
      <c r="F96" s="188"/>
      <c r="G96" s="188"/>
      <c r="H96" s="188"/>
      <c r="I96" s="188"/>
      <c r="J96" s="189" t="s">
        <v>165</v>
      </c>
      <c r="K96" s="188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90" t="s">
        <v>166</v>
      </c>
      <c r="D98" s="42"/>
      <c r="E98" s="42"/>
      <c r="F98" s="42"/>
      <c r="G98" s="42"/>
      <c r="H98" s="42"/>
      <c r="I98" s="42"/>
      <c r="J98" s="112">
        <f>J122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167</v>
      </c>
    </row>
    <row r="99" s="9" customFormat="1" ht="24.96" customHeight="1">
      <c r="A99" s="9"/>
      <c r="B99" s="191"/>
      <c r="C99" s="192"/>
      <c r="D99" s="193" t="s">
        <v>2515</v>
      </c>
      <c r="E99" s="194"/>
      <c r="F99" s="194"/>
      <c r="G99" s="194"/>
      <c r="H99" s="194"/>
      <c r="I99" s="194"/>
      <c r="J99" s="195">
        <f>J123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35"/>
      <c r="D100" s="198" t="s">
        <v>2518</v>
      </c>
      <c r="E100" s="199"/>
      <c r="F100" s="199"/>
      <c r="G100" s="199"/>
      <c r="H100" s="199"/>
      <c r="I100" s="199"/>
      <c r="J100" s="200">
        <f>J124</f>
        <v>0</v>
      </c>
      <c r="K100" s="135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68"/>
      <c r="C102" s="69"/>
      <c r="D102" s="69"/>
      <c r="E102" s="69"/>
      <c r="F102" s="69"/>
      <c r="G102" s="69"/>
      <c r="H102" s="69"/>
      <c r="I102" s="69"/>
      <c r="J102" s="69"/>
      <c r="K102" s="69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6" s="2" customFormat="1" ht="6.96" customHeight="1">
      <c r="A106" s="40"/>
      <c r="B106" s="70"/>
      <c r="C106" s="71"/>
      <c r="D106" s="71"/>
      <c r="E106" s="71"/>
      <c r="F106" s="71"/>
      <c r="G106" s="71"/>
      <c r="H106" s="71"/>
      <c r="I106" s="71"/>
      <c r="J106" s="71"/>
      <c r="K106" s="71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24.96" customHeight="1">
      <c r="A107" s="40"/>
      <c r="B107" s="41"/>
      <c r="C107" s="24" t="s">
        <v>179</v>
      </c>
      <c r="D107" s="42"/>
      <c r="E107" s="42"/>
      <c r="F107" s="42"/>
      <c r="G107" s="42"/>
      <c r="H107" s="42"/>
      <c r="I107" s="42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6.96" customHeight="1">
      <c r="A108" s="40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2" customHeight="1">
      <c r="A109" s="40"/>
      <c r="B109" s="41"/>
      <c r="C109" s="33" t="s">
        <v>16</v>
      </c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6.5" customHeight="1">
      <c r="A110" s="40"/>
      <c r="B110" s="41"/>
      <c r="C110" s="42"/>
      <c r="D110" s="42"/>
      <c r="E110" s="186" t="str">
        <f>E7</f>
        <v>Stavební elektroinstalace v AKO1 VDJ Jesenice I</v>
      </c>
      <c r="F110" s="33"/>
      <c r="G110" s="33"/>
      <c r="H110" s="33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1" customFormat="1" ht="12" customHeight="1">
      <c r="B111" s="22"/>
      <c r="C111" s="33" t="s">
        <v>145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="2" customFormat="1" ht="16.5" customHeight="1">
      <c r="A112" s="40"/>
      <c r="B112" s="41"/>
      <c r="C112" s="42"/>
      <c r="D112" s="42"/>
      <c r="E112" s="186" t="s">
        <v>2556</v>
      </c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2" customHeight="1">
      <c r="A113" s="40"/>
      <c r="B113" s="41"/>
      <c r="C113" s="33" t="s">
        <v>153</v>
      </c>
      <c r="D113" s="42"/>
      <c r="E113" s="42"/>
      <c r="F113" s="42"/>
      <c r="G113" s="42"/>
      <c r="H113" s="42"/>
      <c r="I113" s="42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6.5" customHeight="1">
      <c r="A114" s="40"/>
      <c r="B114" s="41"/>
      <c r="C114" s="42"/>
      <c r="D114" s="42"/>
      <c r="E114" s="78" t="str">
        <f>E11</f>
        <v>ON2 - Ostatní náklady - SO02</v>
      </c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6.96" customHeight="1">
      <c r="A115" s="40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2" customHeight="1">
      <c r="A116" s="40"/>
      <c r="B116" s="41"/>
      <c r="C116" s="33" t="s">
        <v>20</v>
      </c>
      <c r="D116" s="42"/>
      <c r="E116" s="42"/>
      <c r="F116" s="28" t="str">
        <f>F14</f>
        <v>VDJ Jesenice 1, Vestecká 151, 252 50 Vestec</v>
      </c>
      <c r="G116" s="42"/>
      <c r="H116" s="42"/>
      <c r="I116" s="33" t="s">
        <v>22</v>
      </c>
      <c r="J116" s="81" t="str">
        <f>IF(J14="","",J14)</f>
        <v>30. 11. 2023</v>
      </c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6.96" customHeight="1">
      <c r="A117" s="40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25.65" customHeight="1">
      <c r="A118" s="40"/>
      <c r="B118" s="41"/>
      <c r="C118" s="33" t="s">
        <v>28</v>
      </c>
      <c r="D118" s="42"/>
      <c r="E118" s="42"/>
      <c r="F118" s="28" t="str">
        <f>E17</f>
        <v>Voda Želivka a.s.</v>
      </c>
      <c r="G118" s="42"/>
      <c r="H118" s="42"/>
      <c r="I118" s="33" t="s">
        <v>36</v>
      </c>
      <c r="J118" s="38" t="str">
        <f>E23</f>
        <v>MPC System, společnost s r.o.</v>
      </c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5.15" customHeight="1">
      <c r="A119" s="40"/>
      <c r="B119" s="41"/>
      <c r="C119" s="33" t="s">
        <v>34</v>
      </c>
      <c r="D119" s="42"/>
      <c r="E119" s="42"/>
      <c r="F119" s="28" t="str">
        <f>IF(E20="","",E20)</f>
        <v>Vyplň údaj</v>
      </c>
      <c r="G119" s="42"/>
      <c r="H119" s="42"/>
      <c r="I119" s="33" t="s">
        <v>41</v>
      </c>
      <c r="J119" s="38" t="str">
        <f>E26</f>
        <v>Ing. Karel Řeháček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0.32" customHeight="1">
      <c r="A120" s="40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11" customFormat="1" ht="29.28" customHeight="1">
      <c r="A121" s="202"/>
      <c r="B121" s="203"/>
      <c r="C121" s="204" t="s">
        <v>180</v>
      </c>
      <c r="D121" s="205" t="s">
        <v>70</v>
      </c>
      <c r="E121" s="205" t="s">
        <v>66</v>
      </c>
      <c r="F121" s="205" t="s">
        <v>67</v>
      </c>
      <c r="G121" s="205" t="s">
        <v>181</v>
      </c>
      <c r="H121" s="205" t="s">
        <v>182</v>
      </c>
      <c r="I121" s="205" t="s">
        <v>183</v>
      </c>
      <c r="J121" s="205" t="s">
        <v>165</v>
      </c>
      <c r="K121" s="206" t="s">
        <v>184</v>
      </c>
      <c r="L121" s="207"/>
      <c r="M121" s="102" t="s">
        <v>1</v>
      </c>
      <c r="N121" s="103" t="s">
        <v>49</v>
      </c>
      <c r="O121" s="103" t="s">
        <v>185</v>
      </c>
      <c r="P121" s="103" t="s">
        <v>186</v>
      </c>
      <c r="Q121" s="103" t="s">
        <v>187</v>
      </c>
      <c r="R121" s="103" t="s">
        <v>188</v>
      </c>
      <c r="S121" s="103" t="s">
        <v>189</v>
      </c>
      <c r="T121" s="104" t="s">
        <v>190</v>
      </c>
      <c r="U121" s="202"/>
      <c r="V121" s="202"/>
      <c r="W121" s="202"/>
      <c r="X121" s="202"/>
      <c r="Y121" s="202"/>
      <c r="Z121" s="202"/>
      <c r="AA121" s="202"/>
      <c r="AB121" s="202"/>
      <c r="AC121" s="202"/>
      <c r="AD121" s="202"/>
      <c r="AE121" s="202"/>
    </row>
    <row r="122" s="2" customFormat="1" ht="22.8" customHeight="1">
      <c r="A122" s="40"/>
      <c r="B122" s="41"/>
      <c r="C122" s="109" t="s">
        <v>191</v>
      </c>
      <c r="D122" s="42"/>
      <c r="E122" s="42"/>
      <c r="F122" s="42"/>
      <c r="G122" s="42"/>
      <c r="H122" s="42"/>
      <c r="I122" s="42"/>
      <c r="J122" s="208">
        <f>BK122</f>
        <v>0</v>
      </c>
      <c r="K122" s="42"/>
      <c r="L122" s="46"/>
      <c r="M122" s="105"/>
      <c r="N122" s="209"/>
      <c r="O122" s="106"/>
      <c r="P122" s="210">
        <f>P123</f>
        <v>0</v>
      </c>
      <c r="Q122" s="106"/>
      <c r="R122" s="210">
        <f>R123</f>
        <v>0</v>
      </c>
      <c r="S122" s="106"/>
      <c r="T122" s="211">
        <f>T123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84</v>
      </c>
      <c r="AU122" s="18" t="s">
        <v>167</v>
      </c>
      <c r="BK122" s="212">
        <f>BK123</f>
        <v>0</v>
      </c>
    </row>
    <row r="123" s="12" customFormat="1" ht="25.92" customHeight="1">
      <c r="A123" s="12"/>
      <c r="B123" s="213"/>
      <c r="C123" s="214"/>
      <c r="D123" s="215" t="s">
        <v>84</v>
      </c>
      <c r="E123" s="216" t="s">
        <v>2519</v>
      </c>
      <c r="F123" s="216" t="s">
        <v>2520</v>
      </c>
      <c r="G123" s="214"/>
      <c r="H123" s="214"/>
      <c r="I123" s="217"/>
      <c r="J123" s="218">
        <f>BK123</f>
        <v>0</v>
      </c>
      <c r="K123" s="214"/>
      <c r="L123" s="219"/>
      <c r="M123" s="220"/>
      <c r="N123" s="221"/>
      <c r="O123" s="221"/>
      <c r="P123" s="222">
        <f>P124</f>
        <v>0</v>
      </c>
      <c r="Q123" s="221"/>
      <c r="R123" s="222">
        <f>R124</f>
        <v>0</v>
      </c>
      <c r="S123" s="221"/>
      <c r="T123" s="22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4" t="s">
        <v>227</v>
      </c>
      <c r="AT123" s="225" t="s">
        <v>84</v>
      </c>
      <c r="AU123" s="225" t="s">
        <v>85</v>
      </c>
      <c r="AY123" s="224" t="s">
        <v>193</v>
      </c>
      <c r="BK123" s="226">
        <f>BK124</f>
        <v>0</v>
      </c>
    </row>
    <row r="124" s="12" customFormat="1" ht="22.8" customHeight="1">
      <c r="A124" s="12"/>
      <c r="B124" s="213"/>
      <c r="C124" s="214"/>
      <c r="D124" s="215" t="s">
        <v>84</v>
      </c>
      <c r="E124" s="227" t="s">
        <v>2542</v>
      </c>
      <c r="F124" s="227" t="s">
        <v>2520</v>
      </c>
      <c r="G124" s="214"/>
      <c r="H124" s="214"/>
      <c r="I124" s="217"/>
      <c r="J124" s="228">
        <f>BK124</f>
        <v>0</v>
      </c>
      <c r="K124" s="214"/>
      <c r="L124" s="219"/>
      <c r="M124" s="220"/>
      <c r="N124" s="221"/>
      <c r="O124" s="221"/>
      <c r="P124" s="222">
        <f>SUM(P125:P129)</f>
        <v>0</v>
      </c>
      <c r="Q124" s="221"/>
      <c r="R124" s="222">
        <f>SUM(R125:R129)</f>
        <v>0</v>
      </c>
      <c r="S124" s="221"/>
      <c r="T124" s="223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227</v>
      </c>
      <c r="AT124" s="225" t="s">
        <v>84</v>
      </c>
      <c r="AU124" s="225" t="s">
        <v>92</v>
      </c>
      <c r="AY124" s="224" t="s">
        <v>193</v>
      </c>
      <c r="BK124" s="226">
        <f>SUM(BK125:BK129)</f>
        <v>0</v>
      </c>
    </row>
    <row r="125" s="2" customFormat="1" ht="24.15" customHeight="1">
      <c r="A125" s="40"/>
      <c r="B125" s="41"/>
      <c r="C125" s="229" t="s">
        <v>92</v>
      </c>
      <c r="D125" s="229" t="s">
        <v>196</v>
      </c>
      <c r="E125" s="230" t="s">
        <v>1928</v>
      </c>
      <c r="F125" s="231" t="s">
        <v>3069</v>
      </c>
      <c r="G125" s="232" t="s">
        <v>2223</v>
      </c>
      <c r="H125" s="233">
        <v>37</v>
      </c>
      <c r="I125" s="234"/>
      <c r="J125" s="235">
        <f>ROUND(I125*H125,2)</f>
        <v>0</v>
      </c>
      <c r="K125" s="231" t="s">
        <v>1</v>
      </c>
      <c r="L125" s="46"/>
      <c r="M125" s="236" t="s">
        <v>1</v>
      </c>
      <c r="N125" s="237" t="s">
        <v>50</v>
      </c>
      <c r="O125" s="93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40" t="s">
        <v>2224</v>
      </c>
      <c r="AT125" s="240" t="s">
        <v>196</v>
      </c>
      <c r="AU125" s="240" t="s">
        <v>94</v>
      </c>
      <c r="AY125" s="18" t="s">
        <v>193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92</v>
      </c>
      <c r="BK125" s="241">
        <f>ROUND(I125*H125,2)</f>
        <v>0</v>
      </c>
      <c r="BL125" s="18" t="s">
        <v>2224</v>
      </c>
      <c r="BM125" s="240" t="s">
        <v>3070</v>
      </c>
    </row>
    <row r="126" s="2" customFormat="1" ht="16.5" customHeight="1">
      <c r="A126" s="40"/>
      <c r="B126" s="41"/>
      <c r="C126" s="229" t="s">
        <v>94</v>
      </c>
      <c r="D126" s="229" t="s">
        <v>196</v>
      </c>
      <c r="E126" s="230" t="s">
        <v>1937</v>
      </c>
      <c r="F126" s="231" t="s">
        <v>3071</v>
      </c>
      <c r="G126" s="232" t="s">
        <v>2223</v>
      </c>
      <c r="H126" s="233">
        <v>50</v>
      </c>
      <c r="I126" s="234"/>
      <c r="J126" s="235">
        <f>ROUND(I126*H126,2)</f>
        <v>0</v>
      </c>
      <c r="K126" s="231" t="s">
        <v>1</v>
      </c>
      <c r="L126" s="46"/>
      <c r="M126" s="236" t="s">
        <v>1</v>
      </c>
      <c r="N126" s="237" t="s">
        <v>50</v>
      </c>
      <c r="O126" s="93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40" t="s">
        <v>2224</v>
      </c>
      <c r="AT126" s="240" t="s">
        <v>196</v>
      </c>
      <c r="AU126" s="240" t="s">
        <v>94</v>
      </c>
      <c r="AY126" s="18" t="s">
        <v>193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92</v>
      </c>
      <c r="BK126" s="241">
        <f>ROUND(I126*H126,2)</f>
        <v>0</v>
      </c>
      <c r="BL126" s="18" t="s">
        <v>2224</v>
      </c>
      <c r="BM126" s="240" t="s">
        <v>3072</v>
      </c>
    </row>
    <row r="127" s="2" customFormat="1" ht="33" customHeight="1">
      <c r="A127" s="40"/>
      <c r="B127" s="41"/>
      <c r="C127" s="229" t="s">
        <v>211</v>
      </c>
      <c r="D127" s="229" t="s">
        <v>196</v>
      </c>
      <c r="E127" s="230" t="s">
        <v>1941</v>
      </c>
      <c r="F127" s="231" t="s">
        <v>3073</v>
      </c>
      <c r="G127" s="232" t="s">
        <v>2223</v>
      </c>
      <c r="H127" s="233">
        <v>50</v>
      </c>
      <c r="I127" s="234"/>
      <c r="J127" s="235">
        <f>ROUND(I127*H127,2)</f>
        <v>0</v>
      </c>
      <c r="K127" s="231" t="s">
        <v>1</v>
      </c>
      <c r="L127" s="46"/>
      <c r="M127" s="236" t="s">
        <v>1</v>
      </c>
      <c r="N127" s="237" t="s">
        <v>50</v>
      </c>
      <c r="O127" s="93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0" t="s">
        <v>2224</v>
      </c>
      <c r="AT127" s="240" t="s">
        <v>196</v>
      </c>
      <c r="AU127" s="240" t="s">
        <v>94</v>
      </c>
      <c r="AY127" s="18" t="s">
        <v>193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92</v>
      </c>
      <c r="BK127" s="241">
        <f>ROUND(I127*H127,2)</f>
        <v>0</v>
      </c>
      <c r="BL127" s="18" t="s">
        <v>2224</v>
      </c>
      <c r="BM127" s="240" t="s">
        <v>3074</v>
      </c>
    </row>
    <row r="128" s="2" customFormat="1" ht="24.15" customHeight="1">
      <c r="A128" s="40"/>
      <c r="B128" s="41"/>
      <c r="C128" s="229" t="s">
        <v>199</v>
      </c>
      <c r="D128" s="229" t="s">
        <v>196</v>
      </c>
      <c r="E128" s="230" t="s">
        <v>1947</v>
      </c>
      <c r="F128" s="231" t="s">
        <v>3058</v>
      </c>
      <c r="G128" s="232" t="s">
        <v>207</v>
      </c>
      <c r="H128" s="233">
        <v>1</v>
      </c>
      <c r="I128" s="234"/>
      <c r="J128" s="235">
        <f>ROUND(I128*H128,2)</f>
        <v>0</v>
      </c>
      <c r="K128" s="231" t="s">
        <v>1</v>
      </c>
      <c r="L128" s="46"/>
      <c r="M128" s="236" t="s">
        <v>1</v>
      </c>
      <c r="N128" s="237" t="s">
        <v>50</v>
      </c>
      <c r="O128" s="93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40" t="s">
        <v>2224</v>
      </c>
      <c r="AT128" s="240" t="s">
        <v>196</v>
      </c>
      <c r="AU128" s="240" t="s">
        <v>94</v>
      </c>
      <c r="AY128" s="18" t="s">
        <v>193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92</v>
      </c>
      <c r="BK128" s="241">
        <f>ROUND(I128*H128,2)</f>
        <v>0</v>
      </c>
      <c r="BL128" s="18" t="s">
        <v>2224</v>
      </c>
      <c r="BM128" s="240" t="s">
        <v>3075</v>
      </c>
    </row>
    <row r="129" s="2" customFormat="1" ht="16.5" customHeight="1">
      <c r="A129" s="40"/>
      <c r="B129" s="41"/>
      <c r="C129" s="229" t="s">
        <v>227</v>
      </c>
      <c r="D129" s="229" t="s">
        <v>196</v>
      </c>
      <c r="E129" s="230" t="s">
        <v>1976</v>
      </c>
      <c r="F129" s="231" t="s">
        <v>3076</v>
      </c>
      <c r="G129" s="232" t="s">
        <v>2223</v>
      </c>
      <c r="H129" s="233">
        <v>200</v>
      </c>
      <c r="I129" s="234"/>
      <c r="J129" s="235">
        <f>ROUND(I129*H129,2)</f>
        <v>0</v>
      </c>
      <c r="K129" s="231" t="s">
        <v>1</v>
      </c>
      <c r="L129" s="46"/>
      <c r="M129" s="296" t="s">
        <v>1</v>
      </c>
      <c r="N129" s="297" t="s">
        <v>50</v>
      </c>
      <c r="O129" s="298"/>
      <c r="P129" s="299">
        <f>O129*H129</f>
        <v>0</v>
      </c>
      <c r="Q129" s="299">
        <v>0</v>
      </c>
      <c r="R129" s="299">
        <f>Q129*H129</f>
        <v>0</v>
      </c>
      <c r="S129" s="299">
        <v>0</v>
      </c>
      <c r="T129" s="300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40" t="s">
        <v>2224</v>
      </c>
      <c r="AT129" s="240" t="s">
        <v>196</v>
      </c>
      <c r="AU129" s="240" t="s">
        <v>94</v>
      </c>
      <c r="AY129" s="18" t="s">
        <v>193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92</v>
      </c>
      <c r="BK129" s="241">
        <f>ROUND(I129*H129,2)</f>
        <v>0</v>
      </c>
      <c r="BL129" s="18" t="s">
        <v>2224</v>
      </c>
      <c r="BM129" s="240" t="s">
        <v>3077</v>
      </c>
    </row>
    <row r="130" s="2" customFormat="1" ht="6.96" customHeight="1">
      <c r="A130" s="40"/>
      <c r="B130" s="68"/>
      <c r="C130" s="69"/>
      <c r="D130" s="69"/>
      <c r="E130" s="69"/>
      <c r="F130" s="69"/>
      <c r="G130" s="69"/>
      <c r="H130" s="69"/>
      <c r="I130" s="69"/>
      <c r="J130" s="69"/>
      <c r="K130" s="69"/>
      <c r="L130" s="46"/>
      <c r="M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</sheetData>
  <sheetProtection sheet="1" autoFilter="0" formatColumns="0" formatRows="0" objects="1" scenarios="1" spinCount="100000" saltValue="S92f7VwCHcllVhdImJZKFO11Ex0ul+NvgS9/skqairJZu4y3kLAgRxz2Mjkrw29YCjRpYCwxBpI2vpFbNVQMZw==" hashValue="Qa8DD5U2gks7SF5CBvuO/ZL6dQTPuRKv5eWYpmhOvAmBxin3ZggFxKqnCuPG4IDe4YZSNbnGGKA2GhLFKJRoEA==" algorithmName="SHA-512" password="CF7A"/>
  <autoFilter ref="C121:K12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ERMEX\002</dc:creator>
  <cp:lastModifiedBy>ERMEX\002</cp:lastModifiedBy>
  <dcterms:created xsi:type="dcterms:W3CDTF">2023-12-04T13:27:39Z</dcterms:created>
  <dcterms:modified xsi:type="dcterms:W3CDTF">2023-12-04T13:27:58Z</dcterms:modified>
</cp:coreProperties>
</file>